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124226"/>
  <mc:AlternateContent xmlns:mc="http://schemas.openxmlformats.org/markup-compatibility/2006">
    <mc:Choice Requires="x15">
      <x15ac:absPath xmlns:x15ac="http://schemas.microsoft.com/office/spreadsheetml/2010/11/ac" url="C:\Users\jskinner\OneDrive - The Royal British Legion\Documents\electronic vers\"/>
    </mc:Choice>
  </mc:AlternateContent>
  <xr:revisionPtr revIDLastSave="0" documentId="13_ncr:1_{9599A4DD-AB03-40D1-9D33-47333930D221}" xr6:coauthVersionLast="47" xr6:coauthVersionMax="47" xr10:uidLastSave="{00000000-0000-0000-0000-000000000000}"/>
  <workbookProtection workbookAlgorithmName="SHA-512" workbookHashValue="dSrh4A1FUYCgNEnFNiAfQCAhIYh1A3KPmFp6+9EBc7I2xX5D02UFcNnnYLGTTvTJUt06xVu5KxfqTl6frhNOhA==" workbookSaltValue="+jCbXdoCr/7B5vgzexdnuQ==" workbookSpinCount="100000" lockStructure="1"/>
  <bookViews>
    <workbookView xWindow="-108" yWindow="-108" windowWidth="23256" windowHeight="12456" tabRatio="921" xr2:uid="{00000000-000D-0000-FFFF-FFFF00000000}"/>
  </bookViews>
  <sheets>
    <sheet name="Section 1" sheetId="4" r:id="rId1"/>
    <sheet name="Section 2" sheetId="2" r:id="rId2"/>
    <sheet name="Section 3" sheetId="8" r:id="rId3"/>
    <sheet name="Section 4" sheetId="3" r:id="rId4"/>
    <sheet name="Section 5" sheetId="9" r:id="rId5"/>
    <sheet name="Section 6" sheetId="5" r:id="rId6"/>
    <sheet name="Section 7" sheetId="28" r:id="rId7"/>
    <sheet name="Section 8" sheetId="6" r:id="rId8"/>
    <sheet name="BFI Calculation" sheetId="26" r:id="rId9"/>
    <sheet name="Warnings" sheetId="16" r:id="rId10"/>
    <sheet name="Appendix I (1)" sheetId="14" r:id="rId11"/>
    <sheet name="Appendix I (2)" sheetId="18" r:id="rId12"/>
    <sheet name="Appendix I (3)" sheetId="19" r:id="rId13"/>
    <sheet name="Appendix I (4)" sheetId="20" r:id="rId14"/>
    <sheet name="Processing" sheetId="22" state="hidden" r:id="rId15"/>
    <sheet name="Oanda" sheetId="25" state="hidden" r:id="rId16"/>
    <sheet name="Other Data" sheetId="24" state="hidden" r:id="rId17"/>
    <sheet name="ISSUES" sheetId="27" state="hidden" r:id="rId18"/>
    <sheet name="Parameters" sheetId="17" state="hidden" r:id="rId19"/>
    <sheet name="Journal" sheetId="21" state="hidden" r:id="rId20"/>
    <sheet name="Validation Checks" sheetId="13" state="hidden" r:id="rId21"/>
    <sheet name="Data Validation" sheetId="7" state="hidden" r:id="rId22"/>
    <sheet name="Branch Database" sheetId="12" state="hidden" r:id="rId23"/>
    <sheet name="MEO List" sheetId="30" state="hidden" r:id="rId24"/>
    <sheet name="BPT List" sheetId="29" state="hidden" r:id="rId25"/>
  </sheets>
  <definedNames>
    <definedName name="_xlnm._FilterDatabase" localSheetId="24" hidden="1">'BPT List'!$A$1:$L$826</definedName>
    <definedName name="_xlnm._FilterDatabase" localSheetId="22" hidden="1">'Branch Database'!$A$1:$F$2437</definedName>
    <definedName name="_xlnm._FilterDatabase" localSheetId="19" hidden="1">Journal!$A$4:$J$98</definedName>
    <definedName name="_xlnm._FilterDatabase" localSheetId="23" hidden="1">'MEO List'!$A$1:$K$1</definedName>
    <definedName name="ALL">'Data Validation'!$K$3:$K$44</definedName>
    <definedName name="ALLACC">'Data Validation'!$K$3:$L$44</definedName>
    <definedName name="BRANCHES">'Branch Database'!$B:$E</definedName>
    <definedName name="CURRENCY">'Data Validation'!$A$3:$A$12</definedName>
    <definedName name="EXP">'Data Validation'!$H$3:$H$30</definedName>
    <definedName name="EXPACC">'Data Validation'!$H$3:$I$30</definedName>
    <definedName name="EXPEXT">'Data Validation'!$H$3:$H$26</definedName>
    <definedName name="EXPINT">'Data Validation'!$H$26:$H$30</definedName>
    <definedName name="INCACC">'Data Validation'!$E$3:$F$17</definedName>
    <definedName name="INCEXT">'Data Validation'!$E$3:$E$16</definedName>
    <definedName name="INCOME">'Data Validation'!$E$3:$E$17</definedName>
    <definedName name="_xlnm.Print_Area" localSheetId="19">Journal!$J$1</definedName>
    <definedName name="_xlnm.Print_Area" localSheetId="14">Processing!$J$1</definedName>
    <definedName name="_xlnm.Print_Area" localSheetId="0">'Section 1'!$A$1:$O$81</definedName>
    <definedName name="_xlnm.Print_Area" localSheetId="7">'Section 8'!$A$1:$N$57</definedName>
    <definedName name="_xlnm.Print_Area" localSheetId="20">'Validation Checks'!$A$2</definedName>
    <definedName name="X">'Data Validation'!$C$3:$C$4</definedName>
    <definedName name="Z_3A4214CB_8C36_46A4_8DF7_F54F68A53B3A_.wvu.Rows" localSheetId="0" hidden="1">'Section 1'!#REF!,'Section 1'!$57:$57</definedName>
    <definedName name="Z_3A4214CB_8C36_46A4_8DF7_F54F68A53B3A_.wvu.Rows" localSheetId="7" hidden="1">'Section 8'!#REF!,'Section 8'!#REF!</definedName>
    <definedName name="Z_6DBE63B6_9BDD_48A3_9E07_0AF36EA9298A_.wvu.PrintArea" localSheetId="0" hidden="1">'Section 1'!$B$1:$N$64</definedName>
    <definedName name="Z_6DBE63B6_9BDD_48A3_9E07_0AF36EA9298A_.wvu.PrintArea" localSheetId="7" hidden="1">'Section 8'!$B$1:$M$56</definedName>
    <definedName name="Z_6DBE63B6_9BDD_48A3_9E07_0AF36EA9298A_.wvu.Rows" localSheetId="0" hidden="1">'Section 1'!#REF!,'Section 1'!#REF!,'Section 1'!$57:$57</definedName>
    <definedName name="Z_6DBE63B6_9BDD_48A3_9E07_0AF36EA9298A_.wvu.Rows" localSheetId="7" hidden="1">'Section 8'!#REF!,'Section 8'!#REF!,'Section 8'!#REF!</definedName>
    <definedName name="Z_93A1E61A_420B_47DC_94B3_F6A560731842_.wvu.PrintArea" localSheetId="0" hidden="1">'Section 1'!$B$1:$N$64</definedName>
    <definedName name="Z_93A1E61A_420B_47DC_94B3_F6A560731842_.wvu.PrintArea" localSheetId="7" hidden="1">'Section 8'!$B$1:$M$56</definedName>
    <definedName name="Z_93A1E61A_420B_47DC_94B3_F6A560731842_.wvu.Rows" localSheetId="0" hidden="1">'Section 1'!#REF!,'Section 1'!#REF!,'Section 1'!$57:$57</definedName>
    <definedName name="Z_93A1E61A_420B_47DC_94B3_F6A560731842_.wvu.Rows" localSheetId="7" hidden="1">'Section 8'!#REF!,'Section 8'!#REF!,'Section 8'!#REF!</definedName>
    <definedName name="Z_FCEC18EC_2DF5_430D_A448_11B1A284AED7_.wvu.Rows" localSheetId="0" hidden="1">'Section 1'!#REF!,'Section 1'!$57:$57</definedName>
    <definedName name="Z_FCEC18EC_2DF5_430D_A448_11B1A284AED7_.wvu.Rows" localSheetId="7" hidden="1">'Section 8'!#REF!,'Section 8'!#REF!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09" i="12" l="1"/>
  <c r="F2510" i="12"/>
  <c r="F2511" i="12"/>
  <c r="F2512" i="12"/>
  <c r="F2513" i="12"/>
  <c r="F2514" i="12"/>
  <c r="F2515" i="12"/>
  <c r="B2510" i="12"/>
  <c r="B2511" i="12"/>
  <c r="B2512" i="12"/>
  <c r="B2513" i="12"/>
  <c r="B2514" i="12"/>
  <c r="B2515" i="12"/>
  <c r="J30" i="21"/>
  <c r="J29" i="21"/>
  <c r="F42" i="8"/>
  <c r="C9" i="22"/>
  <c r="C8" i="22"/>
  <c r="C69" i="13"/>
  <c r="C68" i="13"/>
  <c r="B2509" i="12" l="1"/>
  <c r="F2474" i="12"/>
  <c r="F2475" i="12"/>
  <c r="F2476" i="12"/>
  <c r="F2477" i="12"/>
  <c r="F2478" i="12"/>
  <c r="F2479" i="12"/>
  <c r="F2480" i="12"/>
  <c r="F2481" i="12"/>
  <c r="F2482" i="12"/>
  <c r="F2483" i="12"/>
  <c r="F2484" i="12"/>
  <c r="F2485" i="12"/>
  <c r="F2486" i="12"/>
  <c r="F2487" i="12"/>
  <c r="F2488" i="12"/>
  <c r="F2489" i="12"/>
  <c r="F2490" i="12"/>
  <c r="F2491" i="12"/>
  <c r="F2492" i="12"/>
  <c r="F2493" i="12"/>
  <c r="F2494" i="12"/>
  <c r="F2495" i="12"/>
  <c r="F2496" i="12"/>
  <c r="F2497" i="12"/>
  <c r="F2498" i="12"/>
  <c r="F2499" i="12"/>
  <c r="F2500" i="12"/>
  <c r="F2501" i="12"/>
  <c r="F2502" i="12"/>
  <c r="F2503" i="12"/>
  <c r="F2504" i="12"/>
  <c r="F2505" i="12"/>
  <c r="F2506" i="12"/>
  <c r="F2507" i="12"/>
  <c r="F2508" i="12"/>
  <c r="F2463" i="12"/>
  <c r="F2464" i="12"/>
  <c r="F2465" i="12"/>
  <c r="F2466" i="12"/>
  <c r="F2467" i="12"/>
  <c r="F2468" i="12"/>
  <c r="F2469" i="12"/>
  <c r="F2470" i="12"/>
  <c r="F2471" i="12"/>
  <c r="F2472" i="12"/>
  <c r="F2473" i="12"/>
  <c r="B2474" i="12"/>
  <c r="B2475" i="12"/>
  <c r="B2476" i="12"/>
  <c r="B2477" i="12"/>
  <c r="B2478" i="12"/>
  <c r="B2479" i="12"/>
  <c r="B2480" i="12"/>
  <c r="B2481" i="12"/>
  <c r="B2482" i="12"/>
  <c r="B2483" i="12"/>
  <c r="B2484" i="12"/>
  <c r="B2485" i="12"/>
  <c r="B2486" i="12"/>
  <c r="B2487" i="12"/>
  <c r="B2488" i="12"/>
  <c r="B2489" i="12"/>
  <c r="B2490" i="12"/>
  <c r="B2491" i="12"/>
  <c r="B2492" i="12"/>
  <c r="B2493" i="12"/>
  <c r="B2494" i="12"/>
  <c r="B2495" i="12"/>
  <c r="B2496" i="12"/>
  <c r="B2497" i="12"/>
  <c r="B2498" i="12"/>
  <c r="B2499" i="12"/>
  <c r="B2500" i="12"/>
  <c r="B2501" i="12"/>
  <c r="B2502" i="12"/>
  <c r="B2503" i="12"/>
  <c r="B2504" i="12"/>
  <c r="B2505" i="12"/>
  <c r="B2506" i="12"/>
  <c r="B2507" i="12"/>
  <c r="B2508" i="12"/>
  <c r="B2473" i="12"/>
  <c r="B2472" i="12"/>
  <c r="E69" i="13"/>
  <c r="B2471" i="12"/>
  <c r="F2462" i="12"/>
  <c r="F2461" i="12"/>
  <c r="B2470" i="12"/>
  <c r="B2469" i="12"/>
  <c r="B2468" i="12"/>
  <c r="B2467" i="12"/>
  <c r="B2466" i="12"/>
  <c r="B2465" i="12"/>
  <c r="B2464" i="12"/>
  <c r="B2463" i="12"/>
  <c r="F2438" i="12"/>
  <c r="F2439" i="12"/>
  <c r="F2440" i="12"/>
  <c r="F2441" i="12"/>
  <c r="F2442" i="12"/>
  <c r="F2443" i="12"/>
  <c r="F2444" i="12"/>
  <c r="F2445" i="12"/>
  <c r="F2446" i="12"/>
  <c r="F2447" i="12"/>
  <c r="F2448" i="12"/>
  <c r="F2449" i="12"/>
  <c r="F2450" i="12"/>
  <c r="F2451" i="12"/>
  <c r="F2452" i="12"/>
  <c r="F2453" i="12"/>
  <c r="F2454" i="12"/>
  <c r="F2455" i="12"/>
  <c r="F2456" i="12"/>
  <c r="F2457" i="12"/>
  <c r="F2458" i="12"/>
  <c r="F2459" i="12"/>
  <c r="F2460" i="12"/>
  <c r="B2462" i="12"/>
  <c r="B2461" i="12"/>
  <c r="B2460" i="12"/>
  <c r="B2459" i="12"/>
  <c r="B2458" i="12"/>
  <c r="B2457" i="12"/>
  <c r="B2456" i="12"/>
  <c r="B2455" i="12"/>
  <c r="B2454" i="12"/>
  <c r="B2453" i="12"/>
  <c r="B2452" i="12"/>
  <c r="B2451" i="12"/>
  <c r="B2450" i="12"/>
  <c r="B2449" i="12"/>
  <c r="B2448" i="12"/>
  <c r="B2447" i="12"/>
  <c r="B2446" i="12"/>
  <c r="B2445" i="12"/>
  <c r="B2444" i="12"/>
  <c r="B2443" i="12"/>
  <c r="B2442" i="12"/>
  <c r="B2441" i="12"/>
  <c r="B2440" i="12"/>
  <c r="B2439" i="12"/>
  <c r="B2438" i="12"/>
  <c r="F2437" i="12"/>
  <c r="F2436" i="12"/>
  <c r="F2435" i="12"/>
  <c r="F2434" i="12"/>
  <c r="F2433" i="12"/>
  <c r="F2432" i="12"/>
  <c r="F2431" i="12"/>
  <c r="F2430" i="12"/>
  <c r="F2429" i="12"/>
  <c r="F2428" i="12"/>
  <c r="F2427" i="12"/>
  <c r="F2426" i="12"/>
  <c r="F2425" i="12"/>
  <c r="F2424" i="12"/>
  <c r="F2423" i="12"/>
  <c r="F2422" i="12"/>
  <c r="F2421" i="12"/>
  <c r="F2420" i="12"/>
  <c r="F2419" i="12"/>
  <c r="F2418" i="12"/>
  <c r="F2417" i="12"/>
  <c r="F2416" i="12"/>
  <c r="F2415" i="12"/>
  <c r="F2414" i="12"/>
  <c r="F2413" i="12"/>
  <c r="F2412" i="12"/>
  <c r="F2411" i="12"/>
  <c r="F2410" i="12"/>
  <c r="F2409" i="12"/>
  <c r="F2408" i="12"/>
  <c r="F2407" i="12"/>
  <c r="F2406" i="12"/>
  <c r="F2405" i="12"/>
  <c r="F2404" i="12"/>
  <c r="F2403" i="12"/>
  <c r="F2402" i="12"/>
  <c r="F2401" i="12"/>
  <c r="F2400" i="12"/>
  <c r="F2399" i="12"/>
  <c r="F2398" i="12"/>
  <c r="F2397" i="12"/>
  <c r="F2396" i="12"/>
  <c r="F2395" i="12"/>
  <c r="F2394" i="12"/>
  <c r="F2393" i="12"/>
  <c r="F2392" i="12"/>
  <c r="F2391" i="12"/>
  <c r="F2390" i="12"/>
  <c r="F2389" i="12"/>
  <c r="F2388" i="12"/>
  <c r="F2387" i="12"/>
  <c r="F2386" i="12"/>
  <c r="F2385" i="12"/>
  <c r="F2384" i="12"/>
  <c r="F2383" i="12"/>
  <c r="F2382" i="12"/>
  <c r="F2381" i="12"/>
  <c r="F2380" i="12"/>
  <c r="F2379" i="12"/>
  <c r="F2378" i="12"/>
  <c r="F2377" i="12"/>
  <c r="F2376" i="12"/>
  <c r="F2375" i="12"/>
  <c r="F2374" i="12"/>
  <c r="F2373" i="12"/>
  <c r="F2372" i="12"/>
  <c r="F2371" i="12"/>
  <c r="F2370" i="12"/>
  <c r="F2369" i="12"/>
  <c r="F2368" i="12"/>
  <c r="F2367" i="12"/>
  <c r="F2366" i="12"/>
  <c r="F2365" i="12"/>
  <c r="F2364" i="12"/>
  <c r="F2363" i="12"/>
  <c r="F2362" i="12"/>
  <c r="F2361" i="12"/>
  <c r="F2360" i="12"/>
  <c r="F2359" i="12"/>
  <c r="F2358" i="12"/>
  <c r="F2357" i="12"/>
  <c r="F2356" i="12"/>
  <c r="F2355" i="12"/>
  <c r="F2354" i="12"/>
  <c r="F2353" i="12"/>
  <c r="F2352" i="12"/>
  <c r="F2351" i="12"/>
  <c r="F2350" i="12"/>
  <c r="F2349" i="12"/>
  <c r="F2348" i="12"/>
  <c r="F2347" i="12"/>
  <c r="F2346" i="12"/>
  <c r="F2345" i="12"/>
  <c r="F2344" i="12"/>
  <c r="F2343" i="12"/>
  <c r="F2342" i="12"/>
  <c r="F2341" i="12"/>
  <c r="F2340" i="12"/>
  <c r="F2339" i="12"/>
  <c r="F2338" i="12"/>
  <c r="F2337" i="12"/>
  <c r="F2336" i="12"/>
  <c r="F2335" i="12"/>
  <c r="F2334" i="12"/>
  <c r="F2333" i="12"/>
  <c r="F2332" i="12"/>
  <c r="F2331" i="12"/>
  <c r="F2330" i="12"/>
  <c r="F2329" i="12"/>
  <c r="F2328" i="12"/>
  <c r="F2327" i="12"/>
  <c r="F2326" i="12"/>
  <c r="F2325" i="12"/>
  <c r="F2324" i="12"/>
  <c r="F2323" i="12"/>
  <c r="F2322" i="12"/>
  <c r="F2321" i="12"/>
  <c r="F2320" i="12"/>
  <c r="F2319" i="12"/>
  <c r="F2318" i="12"/>
  <c r="F2317" i="12"/>
  <c r="F2316" i="12"/>
  <c r="F2315" i="12"/>
  <c r="F2314" i="12"/>
  <c r="F2313" i="12"/>
  <c r="F2312" i="12"/>
  <c r="F2311" i="12"/>
  <c r="F2310" i="12"/>
  <c r="F2309" i="12"/>
  <c r="F2308" i="12"/>
  <c r="F2307" i="12"/>
  <c r="F2306" i="12"/>
  <c r="F2305" i="12"/>
  <c r="F2304" i="12"/>
  <c r="F2303" i="12"/>
  <c r="F2302" i="12"/>
  <c r="F2301" i="12"/>
  <c r="F2300" i="12"/>
  <c r="F2299" i="12"/>
  <c r="F2298" i="12"/>
  <c r="F2297" i="12"/>
  <c r="F2296" i="12"/>
  <c r="F2295" i="12"/>
  <c r="F2294" i="12"/>
  <c r="F2293" i="12"/>
  <c r="F2292" i="12"/>
  <c r="F2291" i="12"/>
  <c r="F2290" i="12"/>
  <c r="F2289" i="12"/>
  <c r="F2288" i="12"/>
  <c r="F2287" i="12"/>
  <c r="F2286" i="12"/>
  <c r="F2285" i="12"/>
  <c r="F2284" i="12"/>
  <c r="F2283" i="12"/>
  <c r="F2282" i="12"/>
  <c r="F2281" i="12"/>
  <c r="F2280" i="12"/>
  <c r="F2279" i="12"/>
  <c r="F2278" i="12"/>
  <c r="F2277" i="12"/>
  <c r="F2276" i="12"/>
  <c r="F2275" i="12"/>
  <c r="F2274" i="12"/>
  <c r="F2273" i="12"/>
  <c r="F2272" i="12"/>
  <c r="F2271" i="12"/>
  <c r="F2270" i="12"/>
  <c r="F2269" i="12"/>
  <c r="F2268" i="12"/>
  <c r="F2267" i="12"/>
  <c r="F2266" i="12"/>
  <c r="F2265" i="12"/>
  <c r="F2264" i="12"/>
  <c r="F2263" i="12"/>
  <c r="F2262" i="12"/>
  <c r="F2261" i="12"/>
  <c r="F2260" i="12"/>
  <c r="F2259" i="12"/>
  <c r="F2258" i="12"/>
  <c r="F2257" i="12"/>
  <c r="F2256" i="12"/>
  <c r="F2255" i="12"/>
  <c r="F2254" i="12"/>
  <c r="F2253" i="12"/>
  <c r="F2252" i="12"/>
  <c r="F2251" i="12"/>
  <c r="F2250" i="12"/>
  <c r="F2249" i="12"/>
  <c r="F2248" i="12"/>
  <c r="F2247" i="12"/>
  <c r="F2246" i="12"/>
  <c r="F2245" i="12"/>
  <c r="F2244" i="12"/>
  <c r="F2243" i="12"/>
  <c r="F2242" i="12"/>
  <c r="F2241" i="12"/>
  <c r="F2240" i="12"/>
  <c r="F2239" i="12"/>
  <c r="F2238" i="12"/>
  <c r="F2237" i="12"/>
  <c r="F2236" i="12"/>
  <c r="F2235" i="12"/>
  <c r="F2234" i="12"/>
  <c r="F2233" i="12"/>
  <c r="F2232" i="12"/>
  <c r="F2231" i="12"/>
  <c r="F2230" i="12"/>
  <c r="F2229" i="12"/>
  <c r="F2228" i="12"/>
  <c r="F2227" i="12"/>
  <c r="F2226" i="12"/>
  <c r="F2225" i="12"/>
  <c r="F2224" i="12"/>
  <c r="F2223" i="12"/>
  <c r="F2222" i="12"/>
  <c r="F2221" i="12"/>
  <c r="F2220" i="12"/>
  <c r="F2219" i="12"/>
  <c r="F2218" i="12"/>
  <c r="F2217" i="12"/>
  <c r="F2216" i="12"/>
  <c r="F2215" i="12"/>
  <c r="F2214" i="12"/>
  <c r="F2213" i="12"/>
  <c r="F2212" i="12"/>
  <c r="F2211" i="12"/>
  <c r="F2210" i="12"/>
  <c r="F2209" i="12"/>
  <c r="F2208" i="12"/>
  <c r="F2207" i="12"/>
  <c r="F2206" i="12"/>
  <c r="F2205" i="12"/>
  <c r="F2204" i="12"/>
  <c r="F2203" i="12"/>
  <c r="F2202" i="12"/>
  <c r="F2201" i="12"/>
  <c r="F2200" i="12"/>
  <c r="F2199" i="12"/>
  <c r="F2198" i="12"/>
  <c r="F2197" i="12"/>
  <c r="F2196" i="12"/>
  <c r="F2195" i="12"/>
  <c r="F2194" i="12"/>
  <c r="F2193" i="12"/>
  <c r="F2192" i="12"/>
  <c r="F2191" i="12"/>
  <c r="F2190" i="12"/>
  <c r="F2189" i="12"/>
  <c r="F2188" i="12"/>
  <c r="F2187" i="12"/>
  <c r="F2186" i="12"/>
  <c r="F2185" i="12"/>
  <c r="F2184" i="12"/>
  <c r="F2183" i="12"/>
  <c r="F2182" i="12"/>
  <c r="F2181" i="12"/>
  <c r="F2180" i="12"/>
  <c r="F2179" i="12"/>
  <c r="F2178" i="12"/>
  <c r="F2177" i="12"/>
  <c r="F2176" i="12"/>
  <c r="F2175" i="12"/>
  <c r="F2174" i="12"/>
  <c r="F2173" i="12"/>
  <c r="F2172" i="12"/>
  <c r="F2171" i="12"/>
  <c r="F2170" i="12"/>
  <c r="F2169" i="12"/>
  <c r="F2168" i="12"/>
  <c r="F2167" i="12"/>
  <c r="F2166" i="12"/>
  <c r="F2165" i="12"/>
  <c r="F2164" i="12"/>
  <c r="F2163" i="12"/>
  <c r="F2162" i="12"/>
  <c r="F2161" i="12"/>
  <c r="F2160" i="12"/>
  <c r="F2159" i="12"/>
  <c r="F2158" i="12"/>
  <c r="F2157" i="12"/>
  <c r="F2156" i="12"/>
  <c r="F2155" i="12"/>
  <c r="F2154" i="12"/>
  <c r="F2153" i="12"/>
  <c r="F2152" i="12"/>
  <c r="F2151" i="12"/>
  <c r="F2150" i="12"/>
  <c r="F2149" i="12"/>
  <c r="F2148" i="12"/>
  <c r="F2147" i="12"/>
  <c r="F2146" i="12"/>
  <c r="F2145" i="12"/>
  <c r="F2144" i="12"/>
  <c r="F2143" i="12"/>
  <c r="F2142" i="12"/>
  <c r="F2141" i="12"/>
  <c r="F2140" i="12"/>
  <c r="F2139" i="12"/>
  <c r="F2138" i="12"/>
  <c r="F2137" i="12"/>
  <c r="F2136" i="12"/>
  <c r="F2135" i="12"/>
  <c r="F2134" i="12"/>
  <c r="F2133" i="12"/>
  <c r="F2132" i="12"/>
  <c r="F2131" i="12"/>
  <c r="F2130" i="12"/>
  <c r="F2129" i="12"/>
  <c r="F2128" i="12"/>
  <c r="F2127" i="12"/>
  <c r="F2126" i="12"/>
  <c r="F2125" i="12"/>
  <c r="F2124" i="12"/>
  <c r="F2123" i="12"/>
  <c r="F2122" i="12"/>
  <c r="F2121" i="12"/>
  <c r="F2120" i="12"/>
  <c r="F2119" i="12"/>
  <c r="F2118" i="12"/>
  <c r="F2117" i="12"/>
  <c r="F2116" i="12"/>
  <c r="F2115" i="12"/>
  <c r="F2114" i="12"/>
  <c r="F2113" i="12"/>
  <c r="F2112" i="12"/>
  <c r="F2111" i="12"/>
  <c r="F2110" i="12"/>
  <c r="F2109" i="12"/>
  <c r="F2108" i="12"/>
  <c r="F2107" i="12"/>
  <c r="F2106" i="12"/>
  <c r="F2105" i="12"/>
  <c r="F2104" i="12"/>
  <c r="F2103" i="12"/>
  <c r="F2102" i="12"/>
  <c r="F2101" i="12"/>
  <c r="F2100" i="12"/>
  <c r="F2099" i="12"/>
  <c r="F2098" i="12"/>
  <c r="F2097" i="12"/>
  <c r="F2096" i="12"/>
  <c r="F2095" i="12"/>
  <c r="F2094" i="12"/>
  <c r="F2093" i="12"/>
  <c r="F2092" i="12"/>
  <c r="F2091" i="12"/>
  <c r="F2090" i="12"/>
  <c r="F2089" i="12"/>
  <c r="F2088" i="12"/>
  <c r="F2087" i="12"/>
  <c r="F2086" i="12"/>
  <c r="F2085" i="12"/>
  <c r="F2084" i="12"/>
  <c r="F2083" i="12"/>
  <c r="F2082" i="12"/>
  <c r="F2081" i="12"/>
  <c r="F2080" i="12"/>
  <c r="F2079" i="12"/>
  <c r="F2078" i="12"/>
  <c r="F2077" i="12"/>
  <c r="F2076" i="12"/>
  <c r="F2075" i="12"/>
  <c r="F2074" i="12"/>
  <c r="F2073" i="12"/>
  <c r="F2072" i="12"/>
  <c r="F2071" i="12"/>
  <c r="F2070" i="12"/>
  <c r="F2069" i="12"/>
  <c r="F2068" i="12"/>
  <c r="F2067" i="12"/>
  <c r="F2066" i="12"/>
  <c r="F2065" i="12"/>
  <c r="F2064" i="12"/>
  <c r="F2063" i="12"/>
  <c r="F2062" i="12"/>
  <c r="F2061" i="12"/>
  <c r="F2060" i="12"/>
  <c r="F2059" i="12"/>
  <c r="F2058" i="12"/>
  <c r="F2057" i="12"/>
  <c r="F2056" i="12"/>
  <c r="F2055" i="12"/>
  <c r="F2054" i="12"/>
  <c r="F2053" i="12"/>
  <c r="F2052" i="12"/>
  <c r="F2051" i="12"/>
  <c r="F2050" i="12"/>
  <c r="F2049" i="12"/>
  <c r="F2048" i="12"/>
  <c r="F2047" i="12"/>
  <c r="F2046" i="12"/>
  <c r="F2045" i="12"/>
  <c r="F2044" i="12"/>
  <c r="F2043" i="12"/>
  <c r="F2042" i="12"/>
  <c r="F2041" i="12"/>
  <c r="F2040" i="12"/>
  <c r="F2039" i="12"/>
  <c r="F2038" i="12"/>
  <c r="F2037" i="12"/>
  <c r="F2036" i="12"/>
  <c r="F2035" i="12"/>
  <c r="F2034" i="12"/>
  <c r="F2033" i="12"/>
  <c r="F2032" i="12"/>
  <c r="F2031" i="12"/>
  <c r="F2030" i="12"/>
  <c r="F2029" i="12"/>
  <c r="F2028" i="12"/>
  <c r="F2027" i="12"/>
  <c r="F2026" i="12"/>
  <c r="F2025" i="12"/>
  <c r="F2024" i="12"/>
  <c r="F2023" i="12"/>
  <c r="F2022" i="12"/>
  <c r="F2021" i="12"/>
  <c r="F2020" i="12"/>
  <c r="F2019" i="12"/>
  <c r="F2018" i="12"/>
  <c r="F2017" i="12"/>
  <c r="F2016" i="12"/>
  <c r="F2015" i="12"/>
  <c r="F2014" i="12"/>
  <c r="F2013" i="12"/>
  <c r="F2012" i="12"/>
  <c r="F2011" i="12"/>
  <c r="F2010" i="12"/>
  <c r="F2009" i="12"/>
  <c r="F2008" i="12"/>
  <c r="F2007" i="12"/>
  <c r="F2006" i="12"/>
  <c r="F2005" i="12"/>
  <c r="F2004" i="12"/>
  <c r="F2003" i="12"/>
  <c r="F2002" i="12"/>
  <c r="F2001" i="12"/>
  <c r="F2000" i="12"/>
  <c r="F1999" i="12"/>
  <c r="F1998" i="12"/>
  <c r="F1997" i="12"/>
  <c r="F1996" i="12"/>
  <c r="F1995" i="12"/>
  <c r="F1994" i="12"/>
  <c r="F1993" i="12"/>
  <c r="F1992" i="12"/>
  <c r="F1991" i="12"/>
  <c r="F1990" i="12"/>
  <c r="F1989" i="12"/>
  <c r="F1988" i="12"/>
  <c r="F1987" i="12"/>
  <c r="F1986" i="12"/>
  <c r="F1985" i="12"/>
  <c r="F1984" i="12"/>
  <c r="F1983" i="12"/>
  <c r="F1982" i="12"/>
  <c r="F1981" i="12"/>
  <c r="F1980" i="12"/>
  <c r="F1979" i="12"/>
  <c r="F1978" i="12"/>
  <c r="F1977" i="12"/>
  <c r="F1976" i="12"/>
  <c r="F1975" i="12"/>
  <c r="F1974" i="12"/>
  <c r="F1973" i="12"/>
  <c r="F1972" i="12"/>
  <c r="F1971" i="12"/>
  <c r="F1970" i="12"/>
  <c r="F1969" i="12"/>
  <c r="F1968" i="12"/>
  <c r="F1967" i="12"/>
  <c r="F1966" i="12"/>
  <c r="F1965" i="12"/>
  <c r="F1964" i="12"/>
  <c r="F1963" i="12"/>
  <c r="F1962" i="12"/>
  <c r="F1961" i="12"/>
  <c r="F1960" i="12"/>
  <c r="F1959" i="12"/>
  <c r="F1958" i="12"/>
  <c r="F1957" i="12"/>
  <c r="F1956" i="12"/>
  <c r="F1955" i="12"/>
  <c r="F1954" i="12"/>
  <c r="F1953" i="12"/>
  <c r="F1952" i="12"/>
  <c r="F1951" i="12"/>
  <c r="F1950" i="12"/>
  <c r="F1949" i="12"/>
  <c r="F1948" i="12"/>
  <c r="F1947" i="12"/>
  <c r="F1946" i="12"/>
  <c r="F1945" i="12"/>
  <c r="F1944" i="12"/>
  <c r="F1943" i="12"/>
  <c r="F1942" i="12"/>
  <c r="F1941" i="12"/>
  <c r="F1940" i="12"/>
  <c r="F1939" i="12"/>
  <c r="F1938" i="12"/>
  <c r="F1937" i="12"/>
  <c r="F1936" i="12"/>
  <c r="F1935" i="12"/>
  <c r="F1934" i="12"/>
  <c r="F1933" i="12"/>
  <c r="F1932" i="12"/>
  <c r="F1931" i="12"/>
  <c r="F1930" i="12"/>
  <c r="F1929" i="12"/>
  <c r="F1928" i="12"/>
  <c r="F1927" i="12"/>
  <c r="F1926" i="12"/>
  <c r="F1925" i="12"/>
  <c r="F1924" i="12"/>
  <c r="F1923" i="12"/>
  <c r="F1922" i="12"/>
  <c r="F1921" i="12"/>
  <c r="F1920" i="12"/>
  <c r="F1919" i="12"/>
  <c r="F1918" i="12"/>
  <c r="F1917" i="12"/>
  <c r="F1916" i="12"/>
  <c r="F1915" i="12"/>
  <c r="F1914" i="12"/>
  <c r="F1913" i="12"/>
  <c r="F1912" i="12"/>
  <c r="F1911" i="12"/>
  <c r="F1910" i="12"/>
  <c r="F1909" i="12"/>
  <c r="F1908" i="12"/>
  <c r="F1907" i="12"/>
  <c r="F1906" i="12"/>
  <c r="F1905" i="12"/>
  <c r="F1904" i="12"/>
  <c r="F1903" i="12"/>
  <c r="F1902" i="12"/>
  <c r="F1901" i="12"/>
  <c r="F1900" i="12"/>
  <c r="F1899" i="12"/>
  <c r="F1898" i="12"/>
  <c r="F1897" i="12"/>
  <c r="F1896" i="12"/>
  <c r="F1895" i="12"/>
  <c r="F1894" i="12"/>
  <c r="F1893" i="12"/>
  <c r="F1892" i="12"/>
  <c r="F1891" i="12"/>
  <c r="F1890" i="12"/>
  <c r="F1889" i="12"/>
  <c r="F1888" i="12"/>
  <c r="F1887" i="12"/>
  <c r="F1886" i="12"/>
  <c r="F1885" i="12"/>
  <c r="F1884" i="12"/>
  <c r="F1883" i="12"/>
  <c r="F1882" i="12"/>
  <c r="F1881" i="12"/>
  <c r="F1880" i="12"/>
  <c r="F1879" i="12"/>
  <c r="F1878" i="12"/>
  <c r="F1877" i="12"/>
  <c r="F1876" i="12"/>
  <c r="F1875" i="12"/>
  <c r="F1874" i="12"/>
  <c r="F1873" i="12"/>
  <c r="F1872" i="12"/>
  <c r="F1871" i="12"/>
  <c r="F1870" i="12"/>
  <c r="F1869" i="12"/>
  <c r="F1868" i="12"/>
  <c r="F1867" i="12"/>
  <c r="F1866" i="12"/>
  <c r="F1865" i="12"/>
  <c r="F1864" i="12"/>
  <c r="F1863" i="12"/>
  <c r="F1862" i="12"/>
  <c r="F1861" i="12"/>
  <c r="F1860" i="12"/>
  <c r="F1859" i="12"/>
  <c r="F1858" i="12"/>
  <c r="F1857" i="12"/>
  <c r="F1856" i="12"/>
  <c r="F1855" i="12"/>
  <c r="F1854" i="12"/>
  <c r="F1853" i="12"/>
  <c r="F1852" i="12"/>
  <c r="F1851" i="12"/>
  <c r="F1850" i="12"/>
  <c r="F1849" i="12"/>
  <c r="F1848" i="12"/>
  <c r="F1847" i="12"/>
  <c r="F1846" i="12"/>
  <c r="F1845" i="12"/>
  <c r="F1844" i="12"/>
  <c r="F1843" i="12"/>
  <c r="F1842" i="12"/>
  <c r="F1841" i="12"/>
  <c r="F1840" i="12"/>
  <c r="F1839" i="12"/>
  <c r="F1838" i="12"/>
  <c r="F1837" i="12"/>
  <c r="F1836" i="12"/>
  <c r="F1835" i="12"/>
  <c r="F1834" i="12"/>
  <c r="F1833" i="12"/>
  <c r="F1832" i="12"/>
  <c r="F1831" i="12"/>
  <c r="F1830" i="12"/>
  <c r="F1829" i="12"/>
  <c r="F1828" i="12"/>
  <c r="F1827" i="12"/>
  <c r="F1826" i="12"/>
  <c r="F1825" i="12"/>
  <c r="F1824" i="12"/>
  <c r="F1823" i="12"/>
  <c r="F1822" i="12"/>
  <c r="F1821" i="12"/>
  <c r="F1820" i="12"/>
  <c r="F1819" i="12"/>
  <c r="F1818" i="12"/>
  <c r="F1817" i="12"/>
  <c r="F1816" i="12"/>
  <c r="F1815" i="12"/>
  <c r="F1814" i="12"/>
  <c r="F1813" i="12"/>
  <c r="F1812" i="12"/>
  <c r="F1811" i="12"/>
  <c r="F1810" i="12"/>
  <c r="F1809" i="12"/>
  <c r="F1808" i="12"/>
  <c r="F1807" i="12"/>
  <c r="F1806" i="12"/>
  <c r="F1805" i="12"/>
  <c r="F1804" i="12"/>
  <c r="F1803" i="12"/>
  <c r="F1802" i="12"/>
  <c r="F1801" i="12"/>
  <c r="F1800" i="12"/>
  <c r="F1799" i="12"/>
  <c r="F1798" i="12"/>
  <c r="F1797" i="12"/>
  <c r="F1796" i="12"/>
  <c r="F1795" i="12"/>
  <c r="F1794" i="12"/>
  <c r="F1793" i="12"/>
  <c r="F1792" i="12"/>
  <c r="F1791" i="12"/>
  <c r="F1790" i="12"/>
  <c r="F1789" i="12"/>
  <c r="F1788" i="12"/>
  <c r="F1787" i="12"/>
  <c r="F1786" i="12"/>
  <c r="F1785" i="12"/>
  <c r="F1784" i="12"/>
  <c r="F1783" i="12"/>
  <c r="F1782" i="12"/>
  <c r="F1781" i="12"/>
  <c r="F1780" i="12"/>
  <c r="F1779" i="12"/>
  <c r="F1778" i="12"/>
  <c r="F1777" i="12"/>
  <c r="F1776" i="12"/>
  <c r="F1775" i="12"/>
  <c r="F1774" i="12"/>
  <c r="F1773" i="12"/>
  <c r="F1772" i="12"/>
  <c r="F1771" i="12"/>
  <c r="F1770" i="12"/>
  <c r="F1769" i="12"/>
  <c r="F1768" i="12"/>
  <c r="F1767" i="12"/>
  <c r="F1766" i="12"/>
  <c r="F1765" i="12"/>
  <c r="F1764" i="12"/>
  <c r="F1763" i="12"/>
  <c r="F1762" i="12"/>
  <c r="F1761" i="12"/>
  <c r="F1760" i="12"/>
  <c r="F1759" i="12"/>
  <c r="F1758" i="12"/>
  <c r="F1757" i="12"/>
  <c r="F1756" i="12"/>
  <c r="F1755" i="12"/>
  <c r="F1754" i="12"/>
  <c r="F1753" i="12"/>
  <c r="F1752" i="12"/>
  <c r="F1751" i="12"/>
  <c r="F1750" i="12"/>
  <c r="F1749" i="12"/>
  <c r="F1748" i="12"/>
  <c r="F1747" i="12"/>
  <c r="F1746" i="12"/>
  <c r="F1745" i="12"/>
  <c r="F1744" i="12"/>
  <c r="F1743" i="12"/>
  <c r="F1742" i="12"/>
  <c r="F1741" i="12"/>
  <c r="F1740" i="12"/>
  <c r="F1739" i="12"/>
  <c r="F1738" i="12"/>
  <c r="F1737" i="12"/>
  <c r="F1736" i="12"/>
  <c r="F1735" i="12"/>
  <c r="F1734" i="12"/>
  <c r="F1733" i="12"/>
  <c r="F1732" i="12"/>
  <c r="F1731" i="12"/>
  <c r="F1730" i="12"/>
  <c r="F1729" i="12"/>
  <c r="F1728" i="12"/>
  <c r="F1727" i="12"/>
  <c r="F1726" i="12"/>
  <c r="F1725" i="12"/>
  <c r="F1724" i="12"/>
  <c r="F1723" i="12"/>
  <c r="F1722" i="12"/>
  <c r="F1721" i="12"/>
  <c r="F1720" i="12"/>
  <c r="F1719" i="12"/>
  <c r="F1718" i="12"/>
  <c r="F1717" i="12"/>
  <c r="F1716" i="12"/>
  <c r="F1715" i="12"/>
  <c r="F1714" i="12"/>
  <c r="F1713" i="12"/>
  <c r="F1712" i="12"/>
  <c r="F1711" i="12"/>
  <c r="F1710" i="12"/>
  <c r="F1709" i="12"/>
  <c r="F1708" i="12"/>
  <c r="F1707" i="12"/>
  <c r="F1706" i="12"/>
  <c r="F1705" i="12"/>
  <c r="F1704" i="12"/>
  <c r="F1703" i="12"/>
  <c r="F1702" i="12"/>
  <c r="F1701" i="12"/>
  <c r="F1700" i="12"/>
  <c r="F1699" i="12"/>
  <c r="F1698" i="12"/>
  <c r="F1697" i="12"/>
  <c r="F1696" i="12"/>
  <c r="F1695" i="12"/>
  <c r="F1694" i="12"/>
  <c r="F1693" i="12"/>
  <c r="F1692" i="12"/>
  <c r="F1691" i="12"/>
  <c r="F1690" i="12"/>
  <c r="F1689" i="12"/>
  <c r="F1688" i="12"/>
  <c r="F1687" i="12"/>
  <c r="F1686" i="12"/>
  <c r="F1685" i="12"/>
  <c r="F1684" i="12"/>
  <c r="F1683" i="12"/>
  <c r="F1682" i="12"/>
  <c r="F1681" i="12"/>
  <c r="F1680" i="12"/>
  <c r="F1679" i="12"/>
  <c r="F1678" i="12"/>
  <c r="F1677" i="12"/>
  <c r="F1676" i="12"/>
  <c r="F1675" i="12"/>
  <c r="F1674" i="12"/>
  <c r="F1673" i="12"/>
  <c r="F1672" i="12"/>
  <c r="F1671" i="12"/>
  <c r="F1670" i="12"/>
  <c r="F1669" i="12"/>
  <c r="F1668" i="12"/>
  <c r="F1667" i="12"/>
  <c r="F1666" i="12"/>
  <c r="F1665" i="12"/>
  <c r="F1664" i="12"/>
  <c r="F1663" i="12"/>
  <c r="F1662" i="12"/>
  <c r="F1661" i="12"/>
  <c r="F1660" i="12"/>
  <c r="F1659" i="12"/>
  <c r="F1658" i="12"/>
  <c r="F1657" i="12"/>
  <c r="F1656" i="12"/>
  <c r="F1655" i="12"/>
  <c r="F1654" i="12"/>
  <c r="F1653" i="12"/>
  <c r="F1652" i="12"/>
  <c r="F1651" i="12"/>
  <c r="F1650" i="12"/>
  <c r="F1649" i="12"/>
  <c r="F1648" i="12"/>
  <c r="F1647" i="12"/>
  <c r="F1646" i="12"/>
  <c r="F1645" i="12"/>
  <c r="F1644" i="12"/>
  <c r="F1643" i="12"/>
  <c r="F1642" i="12"/>
  <c r="F1641" i="12"/>
  <c r="F1640" i="12"/>
  <c r="F1639" i="12"/>
  <c r="F1638" i="12"/>
  <c r="F1637" i="12"/>
  <c r="F1636" i="12"/>
  <c r="F1635" i="12"/>
  <c r="F1634" i="12"/>
  <c r="F1633" i="12"/>
  <c r="F1632" i="12"/>
  <c r="F1631" i="12"/>
  <c r="F1630" i="12"/>
  <c r="F1629" i="12"/>
  <c r="F1628" i="12"/>
  <c r="F1627" i="12"/>
  <c r="F1626" i="12"/>
  <c r="F1625" i="12"/>
  <c r="F1624" i="12"/>
  <c r="F1623" i="12"/>
  <c r="F1622" i="12"/>
  <c r="F1621" i="12"/>
  <c r="F1620" i="12"/>
  <c r="F1619" i="12"/>
  <c r="F1618" i="12"/>
  <c r="F1617" i="12"/>
  <c r="F1616" i="12"/>
  <c r="F1615" i="12"/>
  <c r="F1614" i="12"/>
  <c r="F1613" i="12"/>
  <c r="F1612" i="12"/>
  <c r="F1611" i="12"/>
  <c r="F1610" i="12"/>
  <c r="F1609" i="12"/>
  <c r="F1608" i="12"/>
  <c r="F1607" i="12"/>
  <c r="F1606" i="12"/>
  <c r="F1605" i="12"/>
  <c r="F1604" i="12"/>
  <c r="F1603" i="12"/>
  <c r="F1602" i="12"/>
  <c r="F1601" i="12"/>
  <c r="F1600" i="12"/>
  <c r="F1599" i="12"/>
  <c r="F1598" i="12"/>
  <c r="F1597" i="12"/>
  <c r="F1596" i="12"/>
  <c r="F1595" i="12"/>
  <c r="F1594" i="12"/>
  <c r="F1593" i="12"/>
  <c r="F1592" i="12"/>
  <c r="F1591" i="12"/>
  <c r="F1590" i="12"/>
  <c r="F1589" i="12"/>
  <c r="F1588" i="12"/>
  <c r="F1587" i="12"/>
  <c r="F1586" i="12"/>
  <c r="F1585" i="12"/>
  <c r="F1584" i="12"/>
  <c r="F1583" i="12"/>
  <c r="F1582" i="12"/>
  <c r="F1581" i="12"/>
  <c r="F1580" i="12"/>
  <c r="F1579" i="12"/>
  <c r="F1578" i="12"/>
  <c r="F1577" i="12"/>
  <c r="F1576" i="12"/>
  <c r="F1575" i="12"/>
  <c r="F1574" i="12"/>
  <c r="F1573" i="12"/>
  <c r="F1572" i="12"/>
  <c r="F1571" i="12"/>
  <c r="F1570" i="12"/>
  <c r="F1569" i="12"/>
  <c r="F1568" i="12"/>
  <c r="F1567" i="12"/>
  <c r="F1566" i="12"/>
  <c r="F1565" i="12"/>
  <c r="F1564" i="12"/>
  <c r="F1563" i="12"/>
  <c r="F1562" i="12"/>
  <c r="F1561" i="12"/>
  <c r="F1560" i="12"/>
  <c r="F1559" i="12"/>
  <c r="F1558" i="12"/>
  <c r="F1557" i="12"/>
  <c r="F1556" i="12"/>
  <c r="F1555" i="12"/>
  <c r="F1554" i="12"/>
  <c r="F1553" i="12"/>
  <c r="F1552" i="12"/>
  <c r="F1551" i="12"/>
  <c r="F1550" i="12"/>
  <c r="F1549" i="12"/>
  <c r="F1548" i="12"/>
  <c r="F1547" i="12"/>
  <c r="F1546" i="12"/>
  <c r="F1545" i="12"/>
  <c r="F1544" i="12"/>
  <c r="F1543" i="12"/>
  <c r="F1542" i="12"/>
  <c r="F1541" i="12"/>
  <c r="F1540" i="12"/>
  <c r="F1539" i="12"/>
  <c r="F1538" i="12"/>
  <c r="F1537" i="12"/>
  <c r="F1536" i="12"/>
  <c r="F1535" i="12"/>
  <c r="F1534" i="12"/>
  <c r="F1533" i="12"/>
  <c r="F1532" i="12"/>
  <c r="F1531" i="12"/>
  <c r="F1530" i="12"/>
  <c r="F1529" i="12"/>
  <c r="F1528" i="12"/>
  <c r="F1527" i="12"/>
  <c r="F1526" i="12"/>
  <c r="F1525" i="12"/>
  <c r="F1524" i="12"/>
  <c r="F1523" i="12"/>
  <c r="F1522" i="12"/>
  <c r="F1521" i="12"/>
  <c r="F1520" i="12"/>
  <c r="F1519" i="12"/>
  <c r="F1518" i="12"/>
  <c r="F1517" i="12"/>
  <c r="F1516" i="12"/>
  <c r="F1515" i="12"/>
  <c r="F1514" i="12"/>
  <c r="F1513" i="12"/>
  <c r="F1512" i="12"/>
  <c r="F1511" i="12"/>
  <c r="F1510" i="12"/>
  <c r="F1509" i="12"/>
  <c r="F1508" i="12"/>
  <c r="F1507" i="12"/>
  <c r="F1506" i="12"/>
  <c r="F1505" i="12"/>
  <c r="F1504" i="12"/>
  <c r="F1503" i="12"/>
  <c r="F1502" i="12"/>
  <c r="F1501" i="12"/>
  <c r="F1500" i="12"/>
  <c r="F1499" i="12"/>
  <c r="F1498" i="12"/>
  <c r="F1497" i="12"/>
  <c r="F1496" i="12"/>
  <c r="F1495" i="12"/>
  <c r="F1494" i="12"/>
  <c r="F1493" i="12"/>
  <c r="F1492" i="12"/>
  <c r="F1491" i="12"/>
  <c r="F1490" i="12"/>
  <c r="F1489" i="12"/>
  <c r="F1488" i="12"/>
  <c r="F1487" i="12"/>
  <c r="F1486" i="12"/>
  <c r="F1485" i="12"/>
  <c r="F1484" i="12"/>
  <c r="F1483" i="12"/>
  <c r="F1482" i="12"/>
  <c r="F1481" i="12"/>
  <c r="F1480" i="12"/>
  <c r="F1479" i="12"/>
  <c r="F1478" i="12"/>
  <c r="F1477" i="12"/>
  <c r="F1476" i="12"/>
  <c r="F1475" i="12"/>
  <c r="F1474" i="12"/>
  <c r="F1473" i="12"/>
  <c r="F1472" i="12"/>
  <c r="F1471" i="12"/>
  <c r="F1470" i="12"/>
  <c r="F1469" i="12"/>
  <c r="F1468" i="12"/>
  <c r="F1467" i="12"/>
  <c r="F1466" i="12"/>
  <c r="F1465" i="12"/>
  <c r="F1464" i="12"/>
  <c r="F1463" i="12"/>
  <c r="F1462" i="12"/>
  <c r="F1461" i="12"/>
  <c r="F1460" i="12"/>
  <c r="F1459" i="12"/>
  <c r="F1458" i="12"/>
  <c r="F1457" i="12"/>
  <c r="F1456" i="12"/>
  <c r="F1455" i="12"/>
  <c r="F1454" i="12"/>
  <c r="F1453" i="12"/>
  <c r="F1452" i="12"/>
  <c r="F1451" i="12"/>
  <c r="F1450" i="12"/>
  <c r="F1449" i="12"/>
  <c r="F1448" i="12"/>
  <c r="F1447" i="12"/>
  <c r="F1446" i="12"/>
  <c r="F1445" i="12"/>
  <c r="F1444" i="12"/>
  <c r="F1443" i="12"/>
  <c r="F1442" i="12"/>
  <c r="F1441" i="12"/>
  <c r="F1440" i="12"/>
  <c r="F1439" i="12"/>
  <c r="F1438" i="12"/>
  <c r="F1437" i="12"/>
  <c r="F1436" i="12"/>
  <c r="F1435" i="12"/>
  <c r="F1434" i="12"/>
  <c r="F1433" i="12"/>
  <c r="F1432" i="12"/>
  <c r="F1431" i="12"/>
  <c r="F1430" i="12"/>
  <c r="F1429" i="12"/>
  <c r="F1428" i="12"/>
  <c r="F1427" i="12"/>
  <c r="F1426" i="12"/>
  <c r="F1425" i="12"/>
  <c r="F1424" i="12"/>
  <c r="F1423" i="12"/>
  <c r="F1422" i="12"/>
  <c r="F1421" i="12"/>
  <c r="F1420" i="12"/>
  <c r="F1419" i="12"/>
  <c r="F1418" i="12"/>
  <c r="F1417" i="12"/>
  <c r="F1416" i="12"/>
  <c r="F1415" i="12"/>
  <c r="F1414" i="12"/>
  <c r="F1413" i="12"/>
  <c r="F1412" i="12"/>
  <c r="F1411" i="12"/>
  <c r="F1410" i="12"/>
  <c r="F1409" i="12"/>
  <c r="F1408" i="12"/>
  <c r="F1407" i="12"/>
  <c r="F1406" i="12"/>
  <c r="F1405" i="12"/>
  <c r="F1404" i="12"/>
  <c r="F1403" i="12"/>
  <c r="F1402" i="12"/>
  <c r="F1401" i="12"/>
  <c r="F1400" i="12"/>
  <c r="F1399" i="12"/>
  <c r="F1398" i="12"/>
  <c r="F1397" i="12"/>
  <c r="F1396" i="12"/>
  <c r="F1395" i="12"/>
  <c r="F1394" i="12"/>
  <c r="F1393" i="12"/>
  <c r="F1392" i="12"/>
  <c r="F1391" i="12"/>
  <c r="F1390" i="12"/>
  <c r="F1389" i="12"/>
  <c r="F1388" i="12"/>
  <c r="F1387" i="12"/>
  <c r="F1386" i="12"/>
  <c r="F1385" i="12"/>
  <c r="F1384" i="12"/>
  <c r="F1383" i="12"/>
  <c r="F1382" i="12"/>
  <c r="F1381" i="12"/>
  <c r="F1380" i="12"/>
  <c r="F1379" i="12"/>
  <c r="F1378" i="12"/>
  <c r="F1377" i="12"/>
  <c r="F1376" i="12"/>
  <c r="F1375" i="12"/>
  <c r="F1374" i="12"/>
  <c r="F1373" i="12"/>
  <c r="F1372" i="12"/>
  <c r="F1371" i="12"/>
  <c r="F1370" i="12"/>
  <c r="F1369" i="12"/>
  <c r="F1368" i="12"/>
  <c r="F1367" i="12"/>
  <c r="F1366" i="12"/>
  <c r="F1365" i="12"/>
  <c r="F1364" i="12"/>
  <c r="F1363" i="12"/>
  <c r="F1362" i="12"/>
  <c r="F1361" i="12"/>
  <c r="F1360" i="12"/>
  <c r="F1359" i="12"/>
  <c r="F1358" i="12"/>
  <c r="F1357" i="12"/>
  <c r="F1356" i="12"/>
  <c r="F1355" i="12"/>
  <c r="F1354" i="12"/>
  <c r="F1353" i="12"/>
  <c r="F1352" i="12"/>
  <c r="F1351" i="12"/>
  <c r="F1350" i="12"/>
  <c r="F1349" i="12"/>
  <c r="F1348" i="12"/>
  <c r="F1347" i="12"/>
  <c r="F1346" i="12"/>
  <c r="F1345" i="12"/>
  <c r="F1344" i="12"/>
  <c r="F1343" i="12"/>
  <c r="F1342" i="12"/>
  <c r="F1341" i="12"/>
  <c r="F1340" i="12"/>
  <c r="F1339" i="12"/>
  <c r="F1338" i="12"/>
  <c r="F1337" i="12"/>
  <c r="F1336" i="12"/>
  <c r="F1335" i="12"/>
  <c r="F1334" i="12"/>
  <c r="F1333" i="12"/>
  <c r="F1332" i="12"/>
  <c r="F1331" i="12"/>
  <c r="F1330" i="12"/>
  <c r="F1329" i="12"/>
  <c r="F1328" i="12"/>
  <c r="F1327" i="12"/>
  <c r="F1326" i="12"/>
  <c r="F1325" i="12"/>
  <c r="F1324" i="12"/>
  <c r="F1323" i="12"/>
  <c r="F1322" i="12"/>
  <c r="F1321" i="12"/>
  <c r="F1320" i="12"/>
  <c r="F1319" i="12"/>
  <c r="F1318" i="12"/>
  <c r="F1317" i="12"/>
  <c r="F1316" i="12"/>
  <c r="F1315" i="12"/>
  <c r="F1314" i="12"/>
  <c r="F1313" i="12"/>
  <c r="F1312" i="12"/>
  <c r="F1311" i="12"/>
  <c r="F1310" i="12"/>
  <c r="F1309" i="12"/>
  <c r="F1308" i="12"/>
  <c r="F1307" i="12"/>
  <c r="F1306" i="12"/>
  <c r="F1305" i="12"/>
  <c r="F1304" i="12"/>
  <c r="F1303" i="12"/>
  <c r="F1302" i="12"/>
  <c r="F1301" i="12"/>
  <c r="F1300" i="12"/>
  <c r="F1299" i="12"/>
  <c r="F1298" i="12"/>
  <c r="F1297" i="12"/>
  <c r="F1296" i="12"/>
  <c r="F1295" i="12"/>
  <c r="F1294" i="12"/>
  <c r="F1293" i="12"/>
  <c r="F1292" i="12"/>
  <c r="F1291" i="12"/>
  <c r="F1290" i="12"/>
  <c r="F1289" i="12"/>
  <c r="F1288" i="12"/>
  <c r="F1287" i="12"/>
  <c r="F1286" i="12"/>
  <c r="F1285" i="12"/>
  <c r="F1284" i="12"/>
  <c r="F1283" i="12"/>
  <c r="F1282" i="12"/>
  <c r="F1281" i="12"/>
  <c r="F1280" i="12"/>
  <c r="F1279" i="12"/>
  <c r="F1278" i="12"/>
  <c r="F1277" i="12"/>
  <c r="F1276" i="12"/>
  <c r="F1275" i="12"/>
  <c r="F1274" i="12"/>
  <c r="F1273" i="12"/>
  <c r="F1272" i="12"/>
  <c r="F1271" i="12"/>
  <c r="F1270" i="12"/>
  <c r="F1269" i="12"/>
  <c r="F1268" i="12"/>
  <c r="F1267" i="12"/>
  <c r="F1266" i="12"/>
  <c r="F1265" i="12"/>
  <c r="F1264" i="12"/>
  <c r="F1263" i="12"/>
  <c r="F1262" i="12"/>
  <c r="F1261" i="12"/>
  <c r="F1260" i="12"/>
  <c r="F1259" i="12"/>
  <c r="F1258" i="12"/>
  <c r="F1257" i="12"/>
  <c r="F1256" i="12"/>
  <c r="F1255" i="12"/>
  <c r="F1254" i="12"/>
  <c r="F1253" i="12"/>
  <c r="F1252" i="12"/>
  <c r="F1251" i="12"/>
  <c r="F1250" i="12"/>
  <c r="F1249" i="12"/>
  <c r="F1248" i="12"/>
  <c r="F1247" i="12"/>
  <c r="F1246" i="12"/>
  <c r="F1245" i="12"/>
  <c r="F1244" i="12"/>
  <c r="F1243" i="12"/>
  <c r="F1242" i="12"/>
  <c r="F1241" i="12"/>
  <c r="F1240" i="12"/>
  <c r="F1239" i="12"/>
  <c r="F1238" i="12"/>
  <c r="F1237" i="12"/>
  <c r="F1236" i="12"/>
  <c r="F1235" i="12"/>
  <c r="F1234" i="12"/>
  <c r="F1233" i="12"/>
  <c r="F1232" i="12"/>
  <c r="F1231" i="12"/>
  <c r="F1230" i="12"/>
  <c r="F1229" i="12"/>
  <c r="F1228" i="12"/>
  <c r="F1227" i="12"/>
  <c r="F1226" i="12"/>
  <c r="F1225" i="12"/>
  <c r="F1224" i="12"/>
  <c r="F1223" i="12"/>
  <c r="F1222" i="12"/>
  <c r="F1221" i="12"/>
  <c r="F1220" i="12"/>
  <c r="F1219" i="12"/>
  <c r="F1218" i="12"/>
  <c r="F1217" i="12"/>
  <c r="F1216" i="12"/>
  <c r="F1215" i="12"/>
  <c r="F1214" i="12"/>
  <c r="F1213" i="12"/>
  <c r="F1212" i="12"/>
  <c r="F1211" i="12"/>
  <c r="F1210" i="12"/>
  <c r="F1209" i="12"/>
  <c r="F1208" i="12"/>
  <c r="F1207" i="12"/>
  <c r="F1206" i="12"/>
  <c r="F1205" i="12"/>
  <c r="F1204" i="12"/>
  <c r="F1203" i="12"/>
  <c r="F1202" i="12"/>
  <c r="F1201" i="12"/>
  <c r="F1200" i="12"/>
  <c r="F1199" i="12"/>
  <c r="F1198" i="12"/>
  <c r="F1197" i="12"/>
  <c r="F1196" i="12"/>
  <c r="F1195" i="12"/>
  <c r="F1194" i="12"/>
  <c r="F1193" i="12"/>
  <c r="F1192" i="12"/>
  <c r="F1191" i="12"/>
  <c r="F1190" i="12"/>
  <c r="F1189" i="12"/>
  <c r="F1188" i="12"/>
  <c r="F1187" i="12"/>
  <c r="F1186" i="12"/>
  <c r="F1185" i="12"/>
  <c r="F1184" i="12"/>
  <c r="F1183" i="12"/>
  <c r="F1182" i="12"/>
  <c r="F1181" i="12"/>
  <c r="F1180" i="12"/>
  <c r="F1179" i="12"/>
  <c r="F1178" i="12"/>
  <c r="F1177" i="12"/>
  <c r="F1176" i="12"/>
  <c r="F1175" i="12"/>
  <c r="F1174" i="12"/>
  <c r="F1173" i="12"/>
  <c r="F1172" i="12"/>
  <c r="F1171" i="12"/>
  <c r="F1170" i="12"/>
  <c r="F1169" i="12"/>
  <c r="F1168" i="12"/>
  <c r="F1167" i="12"/>
  <c r="F1166" i="12"/>
  <c r="F1165" i="12"/>
  <c r="F1164" i="12"/>
  <c r="F1163" i="12"/>
  <c r="F1162" i="12"/>
  <c r="F1161" i="12"/>
  <c r="F1160" i="12"/>
  <c r="F1159" i="12"/>
  <c r="F1158" i="12"/>
  <c r="F1157" i="12"/>
  <c r="F1156" i="12"/>
  <c r="F1155" i="12"/>
  <c r="F1154" i="12"/>
  <c r="F1153" i="12"/>
  <c r="F1152" i="12"/>
  <c r="F1151" i="12"/>
  <c r="F1150" i="12"/>
  <c r="F1149" i="12"/>
  <c r="F1148" i="12"/>
  <c r="F1147" i="12"/>
  <c r="F1146" i="12"/>
  <c r="F1145" i="12"/>
  <c r="F1144" i="12"/>
  <c r="F1143" i="12"/>
  <c r="F1142" i="12"/>
  <c r="F1141" i="12"/>
  <c r="F1140" i="12"/>
  <c r="F1139" i="12"/>
  <c r="F1138" i="12"/>
  <c r="F1137" i="12"/>
  <c r="F1136" i="12"/>
  <c r="F1135" i="12"/>
  <c r="F1134" i="12"/>
  <c r="F1133" i="12"/>
  <c r="F1132" i="12"/>
  <c r="F1131" i="12"/>
  <c r="F1130" i="12"/>
  <c r="F1129" i="12"/>
  <c r="F1128" i="12"/>
  <c r="F1127" i="12"/>
  <c r="F1126" i="12"/>
  <c r="F1125" i="12"/>
  <c r="F1124" i="12"/>
  <c r="F1123" i="12"/>
  <c r="F1122" i="12"/>
  <c r="F1121" i="12"/>
  <c r="F1120" i="12"/>
  <c r="F1119" i="12"/>
  <c r="F1118" i="12"/>
  <c r="F1117" i="12"/>
  <c r="F1116" i="12"/>
  <c r="F1115" i="12"/>
  <c r="F1114" i="12"/>
  <c r="F1113" i="12"/>
  <c r="F1112" i="12"/>
  <c r="F1111" i="12"/>
  <c r="F1110" i="12"/>
  <c r="F1109" i="12"/>
  <c r="F1108" i="12"/>
  <c r="F1107" i="12"/>
  <c r="F1106" i="12"/>
  <c r="F1105" i="12"/>
  <c r="F1104" i="12"/>
  <c r="F1103" i="12"/>
  <c r="F1102" i="12"/>
  <c r="F1101" i="12"/>
  <c r="F1100" i="12"/>
  <c r="F1099" i="12"/>
  <c r="F1098" i="12"/>
  <c r="F1097" i="12"/>
  <c r="F1096" i="12"/>
  <c r="F1095" i="12"/>
  <c r="F1094" i="12"/>
  <c r="F1093" i="12"/>
  <c r="F1092" i="12"/>
  <c r="F1091" i="12"/>
  <c r="F1090" i="12"/>
  <c r="F1089" i="12"/>
  <c r="F1088" i="12"/>
  <c r="F1087" i="12"/>
  <c r="F1086" i="12"/>
  <c r="F1085" i="12"/>
  <c r="F1084" i="12"/>
  <c r="F1083" i="12"/>
  <c r="F1082" i="12"/>
  <c r="F1081" i="12"/>
  <c r="F1080" i="12"/>
  <c r="F1079" i="12"/>
  <c r="F1078" i="12"/>
  <c r="F1077" i="12"/>
  <c r="F1076" i="12"/>
  <c r="F1075" i="12"/>
  <c r="F1074" i="12"/>
  <c r="F1073" i="12"/>
  <c r="F1072" i="12"/>
  <c r="F1071" i="12"/>
  <c r="F1070" i="12"/>
  <c r="F1069" i="12"/>
  <c r="F1068" i="12"/>
  <c r="F1067" i="12"/>
  <c r="F1066" i="12"/>
  <c r="F1065" i="12"/>
  <c r="F1064" i="12"/>
  <c r="F1063" i="12"/>
  <c r="F1062" i="12"/>
  <c r="F1061" i="12"/>
  <c r="F1060" i="12"/>
  <c r="F1059" i="12"/>
  <c r="F1058" i="12"/>
  <c r="F1057" i="12"/>
  <c r="F1056" i="12"/>
  <c r="F1055" i="12"/>
  <c r="F1054" i="12"/>
  <c r="F1053" i="12"/>
  <c r="F1052" i="12"/>
  <c r="F1051" i="12"/>
  <c r="F1050" i="12"/>
  <c r="F1049" i="12"/>
  <c r="F1048" i="12"/>
  <c r="F1047" i="12"/>
  <c r="F1046" i="12"/>
  <c r="F1045" i="12"/>
  <c r="F1044" i="12"/>
  <c r="F1043" i="12"/>
  <c r="F1042" i="12"/>
  <c r="F1041" i="12"/>
  <c r="F1040" i="12"/>
  <c r="F1039" i="12"/>
  <c r="F1038" i="12"/>
  <c r="F1037" i="12"/>
  <c r="F1036" i="12"/>
  <c r="F1035" i="12"/>
  <c r="F1034" i="12"/>
  <c r="F1033" i="12"/>
  <c r="F1032" i="12"/>
  <c r="F1031" i="12"/>
  <c r="F1030" i="12"/>
  <c r="F1029" i="12"/>
  <c r="F1028" i="12"/>
  <c r="F1027" i="12"/>
  <c r="F1026" i="12"/>
  <c r="F1025" i="12"/>
  <c r="F1024" i="12"/>
  <c r="F1023" i="12"/>
  <c r="F1022" i="12"/>
  <c r="F1021" i="12"/>
  <c r="F1020" i="12"/>
  <c r="F1019" i="12"/>
  <c r="F1018" i="12"/>
  <c r="F1017" i="12"/>
  <c r="F1016" i="12"/>
  <c r="F1015" i="12"/>
  <c r="F1014" i="12"/>
  <c r="F1013" i="12"/>
  <c r="F1012" i="12"/>
  <c r="F1011" i="12"/>
  <c r="F1010" i="12"/>
  <c r="F1009" i="12"/>
  <c r="F1008" i="12"/>
  <c r="F1007" i="12"/>
  <c r="F1006" i="12"/>
  <c r="F1005" i="12"/>
  <c r="F1004" i="12"/>
  <c r="F1003" i="12"/>
  <c r="F1002" i="12"/>
  <c r="F1001" i="12"/>
  <c r="F1000" i="12"/>
  <c r="F999" i="12"/>
  <c r="F998" i="12"/>
  <c r="F997" i="12"/>
  <c r="F996" i="12"/>
  <c r="F995" i="12"/>
  <c r="F994" i="12"/>
  <c r="F993" i="12"/>
  <c r="F992" i="12"/>
  <c r="F991" i="12"/>
  <c r="F990" i="12"/>
  <c r="F989" i="12"/>
  <c r="F988" i="12"/>
  <c r="F987" i="12"/>
  <c r="F986" i="12"/>
  <c r="F985" i="12"/>
  <c r="F984" i="12"/>
  <c r="F983" i="12"/>
  <c r="F982" i="12"/>
  <c r="F981" i="12"/>
  <c r="F980" i="12"/>
  <c r="F979" i="12"/>
  <c r="F978" i="12"/>
  <c r="F977" i="12"/>
  <c r="F976" i="12"/>
  <c r="F975" i="12"/>
  <c r="F974" i="12"/>
  <c r="F973" i="12"/>
  <c r="F972" i="12"/>
  <c r="F971" i="12"/>
  <c r="F970" i="12"/>
  <c r="F969" i="12"/>
  <c r="F968" i="12"/>
  <c r="F967" i="12"/>
  <c r="F966" i="12"/>
  <c r="F965" i="12"/>
  <c r="F964" i="12"/>
  <c r="F963" i="12"/>
  <c r="F962" i="12"/>
  <c r="F961" i="12"/>
  <c r="F960" i="12"/>
  <c r="F959" i="12"/>
  <c r="F958" i="12"/>
  <c r="F957" i="12"/>
  <c r="F956" i="12"/>
  <c r="F955" i="12"/>
  <c r="F954" i="12"/>
  <c r="F953" i="12"/>
  <c r="F952" i="12"/>
  <c r="F951" i="12"/>
  <c r="F950" i="12"/>
  <c r="F949" i="12"/>
  <c r="F948" i="12"/>
  <c r="F947" i="12"/>
  <c r="F946" i="12"/>
  <c r="F945" i="12"/>
  <c r="F944" i="12"/>
  <c r="F943" i="12"/>
  <c r="F942" i="12"/>
  <c r="F941" i="12"/>
  <c r="F940" i="12"/>
  <c r="F939" i="12"/>
  <c r="F938" i="12"/>
  <c r="F937" i="12"/>
  <c r="F936" i="12"/>
  <c r="F935" i="12"/>
  <c r="F934" i="12"/>
  <c r="F933" i="12"/>
  <c r="F932" i="12"/>
  <c r="F931" i="12"/>
  <c r="F930" i="12"/>
  <c r="F929" i="12"/>
  <c r="F928" i="12"/>
  <c r="F927" i="12"/>
  <c r="F926" i="12"/>
  <c r="F925" i="12"/>
  <c r="F924" i="12"/>
  <c r="F923" i="12"/>
  <c r="F922" i="12"/>
  <c r="F921" i="12"/>
  <c r="F920" i="12"/>
  <c r="F919" i="12"/>
  <c r="F918" i="12"/>
  <c r="F917" i="12"/>
  <c r="F916" i="12"/>
  <c r="F915" i="12"/>
  <c r="F914" i="12"/>
  <c r="F913" i="12"/>
  <c r="F912" i="12"/>
  <c r="F911" i="12"/>
  <c r="F910" i="12"/>
  <c r="F909" i="12"/>
  <c r="F908" i="12"/>
  <c r="F907" i="12"/>
  <c r="F906" i="12"/>
  <c r="F905" i="12"/>
  <c r="F904" i="12"/>
  <c r="F903" i="12"/>
  <c r="F902" i="12"/>
  <c r="F901" i="12"/>
  <c r="F900" i="12"/>
  <c r="F899" i="12"/>
  <c r="F898" i="12"/>
  <c r="F897" i="12"/>
  <c r="F896" i="12"/>
  <c r="F895" i="12"/>
  <c r="F894" i="12"/>
  <c r="F893" i="12"/>
  <c r="F892" i="12"/>
  <c r="F891" i="12"/>
  <c r="F890" i="12"/>
  <c r="F889" i="12"/>
  <c r="F888" i="12"/>
  <c r="F887" i="12"/>
  <c r="F886" i="12"/>
  <c r="F885" i="12"/>
  <c r="F884" i="12"/>
  <c r="F883" i="12"/>
  <c r="F882" i="12"/>
  <c r="F881" i="12"/>
  <c r="F880" i="12"/>
  <c r="F879" i="12"/>
  <c r="F878" i="12"/>
  <c r="F877" i="12"/>
  <c r="F876" i="12"/>
  <c r="F875" i="12"/>
  <c r="F874" i="12"/>
  <c r="F873" i="12"/>
  <c r="F872" i="12"/>
  <c r="F871" i="12"/>
  <c r="F870" i="12"/>
  <c r="F869" i="12"/>
  <c r="F868" i="12"/>
  <c r="F867" i="12"/>
  <c r="F866" i="12"/>
  <c r="F865" i="12"/>
  <c r="F864" i="12"/>
  <c r="F863" i="12"/>
  <c r="F862" i="12"/>
  <c r="F861" i="12"/>
  <c r="F860" i="12"/>
  <c r="F859" i="12"/>
  <c r="F858" i="12"/>
  <c r="F857" i="12"/>
  <c r="F856" i="12"/>
  <c r="F855" i="12"/>
  <c r="F854" i="12"/>
  <c r="F853" i="12"/>
  <c r="F852" i="12"/>
  <c r="F851" i="12"/>
  <c r="F850" i="12"/>
  <c r="F849" i="12"/>
  <c r="F848" i="12"/>
  <c r="F847" i="12"/>
  <c r="F846" i="12"/>
  <c r="F845" i="12"/>
  <c r="F844" i="12"/>
  <c r="F843" i="12"/>
  <c r="F842" i="12"/>
  <c r="F841" i="12"/>
  <c r="F840" i="12"/>
  <c r="F839" i="12"/>
  <c r="F838" i="12"/>
  <c r="F837" i="12"/>
  <c r="F836" i="12"/>
  <c r="F835" i="12"/>
  <c r="F834" i="12"/>
  <c r="F833" i="12"/>
  <c r="F832" i="12"/>
  <c r="F831" i="12"/>
  <c r="F830" i="12"/>
  <c r="F829" i="12"/>
  <c r="F828" i="12"/>
  <c r="F827" i="12"/>
  <c r="F826" i="12"/>
  <c r="F825" i="12"/>
  <c r="F824" i="12"/>
  <c r="F823" i="12"/>
  <c r="F822" i="12"/>
  <c r="F821" i="12"/>
  <c r="F820" i="12"/>
  <c r="F819" i="12"/>
  <c r="F818" i="12"/>
  <c r="F817" i="12"/>
  <c r="F816" i="12"/>
  <c r="F815" i="12"/>
  <c r="F814" i="12"/>
  <c r="F813" i="12"/>
  <c r="F812" i="12"/>
  <c r="F811" i="12"/>
  <c r="F810" i="12"/>
  <c r="F809" i="12"/>
  <c r="F808" i="12"/>
  <c r="F807" i="12"/>
  <c r="F806" i="12"/>
  <c r="F805" i="12"/>
  <c r="F804" i="12"/>
  <c r="F803" i="12"/>
  <c r="F802" i="12"/>
  <c r="F801" i="12"/>
  <c r="F800" i="12"/>
  <c r="F799" i="12"/>
  <c r="F798" i="12"/>
  <c r="F797" i="12"/>
  <c r="F796" i="12"/>
  <c r="F795" i="12"/>
  <c r="F794" i="12"/>
  <c r="F793" i="12"/>
  <c r="F792" i="12"/>
  <c r="F791" i="12"/>
  <c r="F790" i="12"/>
  <c r="F789" i="12"/>
  <c r="F788" i="12"/>
  <c r="F787" i="12"/>
  <c r="F786" i="12"/>
  <c r="F785" i="12"/>
  <c r="F784" i="12"/>
  <c r="F783" i="12"/>
  <c r="F782" i="12"/>
  <c r="F781" i="12"/>
  <c r="F780" i="12"/>
  <c r="F779" i="12"/>
  <c r="F778" i="12"/>
  <c r="F777" i="12"/>
  <c r="F776" i="12"/>
  <c r="F775" i="12"/>
  <c r="F774" i="12"/>
  <c r="F773" i="12"/>
  <c r="F772" i="12"/>
  <c r="F771" i="12"/>
  <c r="F770" i="12"/>
  <c r="F769" i="12"/>
  <c r="F768" i="12"/>
  <c r="F767" i="12"/>
  <c r="F766" i="12"/>
  <c r="F765" i="12"/>
  <c r="F764" i="12"/>
  <c r="F763" i="12"/>
  <c r="F762" i="12"/>
  <c r="F761" i="12"/>
  <c r="F760" i="12"/>
  <c r="F759" i="12"/>
  <c r="F758" i="12"/>
  <c r="F757" i="12"/>
  <c r="F756" i="12"/>
  <c r="F755" i="12"/>
  <c r="F754" i="12"/>
  <c r="F753" i="12"/>
  <c r="F752" i="12"/>
  <c r="F751" i="12"/>
  <c r="F750" i="12"/>
  <c r="F749" i="12"/>
  <c r="F748" i="12"/>
  <c r="F747" i="12"/>
  <c r="F746" i="12"/>
  <c r="F745" i="12"/>
  <c r="F744" i="12"/>
  <c r="F743" i="12"/>
  <c r="F742" i="12"/>
  <c r="F741" i="12"/>
  <c r="F740" i="12"/>
  <c r="F739" i="12"/>
  <c r="F738" i="12"/>
  <c r="F737" i="12"/>
  <c r="F736" i="12"/>
  <c r="F735" i="12"/>
  <c r="F734" i="12"/>
  <c r="F733" i="12"/>
  <c r="F732" i="12"/>
  <c r="F731" i="12"/>
  <c r="F730" i="12"/>
  <c r="F729" i="12"/>
  <c r="F728" i="12"/>
  <c r="F727" i="12"/>
  <c r="F726" i="12"/>
  <c r="F725" i="12"/>
  <c r="F724" i="12"/>
  <c r="F723" i="12"/>
  <c r="F722" i="12"/>
  <c r="F721" i="12"/>
  <c r="F720" i="12"/>
  <c r="F719" i="12"/>
  <c r="F718" i="12"/>
  <c r="F717" i="12"/>
  <c r="F716" i="12"/>
  <c r="F715" i="12"/>
  <c r="F714" i="12"/>
  <c r="F713" i="12"/>
  <c r="F712" i="12"/>
  <c r="F711" i="12"/>
  <c r="F710" i="12"/>
  <c r="F709" i="12"/>
  <c r="F708" i="12"/>
  <c r="F707" i="12"/>
  <c r="F706" i="12"/>
  <c r="F705" i="12"/>
  <c r="F704" i="12"/>
  <c r="F703" i="12"/>
  <c r="F702" i="12"/>
  <c r="F701" i="12"/>
  <c r="F700" i="12"/>
  <c r="F699" i="12"/>
  <c r="F698" i="12"/>
  <c r="F697" i="12"/>
  <c r="F696" i="12"/>
  <c r="F695" i="12"/>
  <c r="F694" i="12"/>
  <c r="F693" i="12"/>
  <c r="F692" i="12"/>
  <c r="F691" i="12"/>
  <c r="F690" i="12"/>
  <c r="F689" i="12"/>
  <c r="F688" i="12"/>
  <c r="F687" i="12"/>
  <c r="F686" i="12"/>
  <c r="F685" i="12"/>
  <c r="F684" i="12"/>
  <c r="F683" i="12"/>
  <c r="F682" i="12"/>
  <c r="F681" i="12"/>
  <c r="F680" i="12"/>
  <c r="F679" i="12"/>
  <c r="F678" i="12"/>
  <c r="F677" i="12"/>
  <c r="F676" i="12"/>
  <c r="F675" i="12"/>
  <c r="F674" i="12"/>
  <c r="F673" i="12"/>
  <c r="F672" i="12"/>
  <c r="F671" i="12"/>
  <c r="F670" i="12"/>
  <c r="F669" i="12"/>
  <c r="F668" i="12"/>
  <c r="F667" i="12"/>
  <c r="F666" i="12"/>
  <c r="F665" i="12"/>
  <c r="F664" i="12"/>
  <c r="F663" i="12"/>
  <c r="F662" i="12"/>
  <c r="F661" i="12"/>
  <c r="F660" i="12"/>
  <c r="F659" i="12"/>
  <c r="F658" i="12"/>
  <c r="F657" i="12"/>
  <c r="F656" i="12"/>
  <c r="F655" i="12"/>
  <c r="F654" i="12"/>
  <c r="F653" i="12"/>
  <c r="F652" i="12"/>
  <c r="F651" i="12"/>
  <c r="F650" i="12"/>
  <c r="F649" i="12"/>
  <c r="F648" i="12"/>
  <c r="F647" i="12"/>
  <c r="F646" i="12"/>
  <c r="F645" i="12"/>
  <c r="F644" i="12"/>
  <c r="F643" i="12"/>
  <c r="F642" i="12"/>
  <c r="F641" i="12"/>
  <c r="F640" i="12"/>
  <c r="F639" i="12"/>
  <c r="F638" i="12"/>
  <c r="F637" i="12"/>
  <c r="F636" i="12"/>
  <c r="F635" i="12"/>
  <c r="F634" i="12"/>
  <c r="F633" i="12"/>
  <c r="F632" i="12"/>
  <c r="F631" i="12"/>
  <c r="F630" i="12"/>
  <c r="F629" i="12"/>
  <c r="F628" i="12"/>
  <c r="F627" i="12"/>
  <c r="F626" i="12"/>
  <c r="F625" i="12"/>
  <c r="F624" i="12"/>
  <c r="F623" i="12"/>
  <c r="F622" i="12"/>
  <c r="F621" i="12"/>
  <c r="F620" i="12"/>
  <c r="F619" i="12"/>
  <c r="F618" i="12"/>
  <c r="F617" i="12"/>
  <c r="F616" i="12"/>
  <c r="F615" i="12"/>
  <c r="F614" i="12"/>
  <c r="F613" i="12"/>
  <c r="F612" i="12"/>
  <c r="F611" i="12"/>
  <c r="F610" i="12"/>
  <c r="F609" i="12"/>
  <c r="F608" i="12"/>
  <c r="F607" i="12"/>
  <c r="F606" i="12"/>
  <c r="F605" i="12"/>
  <c r="F604" i="12"/>
  <c r="F603" i="12"/>
  <c r="F602" i="12"/>
  <c r="F601" i="12"/>
  <c r="F600" i="12"/>
  <c r="F599" i="12"/>
  <c r="F598" i="12"/>
  <c r="F597" i="12"/>
  <c r="F596" i="12"/>
  <c r="F595" i="12"/>
  <c r="F594" i="12"/>
  <c r="F593" i="12"/>
  <c r="F592" i="12"/>
  <c r="F591" i="12"/>
  <c r="F590" i="12"/>
  <c r="F589" i="12"/>
  <c r="F588" i="12"/>
  <c r="F587" i="12"/>
  <c r="F586" i="12"/>
  <c r="F585" i="12"/>
  <c r="F584" i="12"/>
  <c r="F583" i="12"/>
  <c r="F582" i="12"/>
  <c r="F581" i="12"/>
  <c r="F580" i="12"/>
  <c r="F579" i="12"/>
  <c r="F578" i="12"/>
  <c r="F577" i="12"/>
  <c r="F576" i="12"/>
  <c r="F575" i="12"/>
  <c r="F574" i="12"/>
  <c r="F573" i="12"/>
  <c r="F572" i="12"/>
  <c r="F571" i="12"/>
  <c r="F570" i="12"/>
  <c r="F569" i="12"/>
  <c r="F568" i="12"/>
  <c r="F567" i="12"/>
  <c r="F566" i="12"/>
  <c r="F565" i="12"/>
  <c r="F564" i="12"/>
  <c r="F563" i="12"/>
  <c r="F562" i="12"/>
  <c r="F561" i="12"/>
  <c r="F560" i="12"/>
  <c r="F559" i="12"/>
  <c r="F558" i="12"/>
  <c r="F557" i="12"/>
  <c r="F556" i="12"/>
  <c r="F555" i="12"/>
  <c r="F554" i="12"/>
  <c r="F553" i="12"/>
  <c r="F552" i="12"/>
  <c r="F551" i="12"/>
  <c r="F550" i="12"/>
  <c r="F549" i="12"/>
  <c r="F548" i="12"/>
  <c r="F547" i="12"/>
  <c r="F546" i="12"/>
  <c r="F545" i="12"/>
  <c r="F544" i="12"/>
  <c r="F543" i="12"/>
  <c r="F542" i="12"/>
  <c r="F541" i="12"/>
  <c r="F540" i="12"/>
  <c r="F539" i="12"/>
  <c r="F538" i="12"/>
  <c r="F537" i="12"/>
  <c r="F536" i="12"/>
  <c r="F535" i="12"/>
  <c r="F534" i="12"/>
  <c r="F533" i="12"/>
  <c r="F532" i="12"/>
  <c r="F531" i="12"/>
  <c r="F530" i="12"/>
  <c r="F529" i="12"/>
  <c r="F528" i="12"/>
  <c r="F527" i="12"/>
  <c r="F526" i="12"/>
  <c r="F525" i="12"/>
  <c r="F524" i="12"/>
  <c r="F523" i="12"/>
  <c r="F522" i="12"/>
  <c r="F521" i="12"/>
  <c r="F520" i="12"/>
  <c r="F519" i="12"/>
  <c r="F518" i="12"/>
  <c r="F517" i="12"/>
  <c r="F516" i="12"/>
  <c r="F515" i="12"/>
  <c r="F514" i="12"/>
  <c r="F513" i="12"/>
  <c r="F512" i="12"/>
  <c r="F511" i="12"/>
  <c r="F510" i="12"/>
  <c r="F509" i="12"/>
  <c r="F508" i="12"/>
  <c r="F507" i="12"/>
  <c r="F506" i="12"/>
  <c r="F505" i="12"/>
  <c r="F504" i="12"/>
  <c r="F503" i="12"/>
  <c r="F502" i="12"/>
  <c r="F501" i="12"/>
  <c r="F500" i="12"/>
  <c r="F499" i="12"/>
  <c r="F498" i="12"/>
  <c r="F497" i="12"/>
  <c r="F496" i="12"/>
  <c r="F495" i="12"/>
  <c r="F494" i="12"/>
  <c r="F493" i="12"/>
  <c r="F492" i="12"/>
  <c r="F491" i="12"/>
  <c r="F490" i="12"/>
  <c r="F489" i="12"/>
  <c r="F488" i="12"/>
  <c r="F487" i="12"/>
  <c r="F486" i="12"/>
  <c r="F485" i="12"/>
  <c r="F484" i="12"/>
  <c r="F483" i="12"/>
  <c r="F482" i="12"/>
  <c r="F481" i="12"/>
  <c r="F480" i="12"/>
  <c r="F479" i="12"/>
  <c r="F478" i="12"/>
  <c r="F477" i="12"/>
  <c r="F476" i="12"/>
  <c r="F475" i="12"/>
  <c r="F474" i="12"/>
  <c r="F473" i="12"/>
  <c r="F472" i="12"/>
  <c r="F471" i="12"/>
  <c r="F470" i="12"/>
  <c r="F469" i="12"/>
  <c r="F468" i="12"/>
  <c r="F467" i="12"/>
  <c r="F466" i="12"/>
  <c r="F465" i="12"/>
  <c r="F464" i="12"/>
  <c r="F463" i="12"/>
  <c r="F462" i="12"/>
  <c r="F461" i="12"/>
  <c r="F460" i="12"/>
  <c r="F459" i="12"/>
  <c r="F458" i="12"/>
  <c r="F457" i="12"/>
  <c r="F456" i="12"/>
  <c r="F455" i="12"/>
  <c r="F454" i="12"/>
  <c r="F453" i="12"/>
  <c r="F452" i="12"/>
  <c r="F451" i="12"/>
  <c r="F450" i="12"/>
  <c r="F449" i="12"/>
  <c r="F448" i="12"/>
  <c r="F447" i="12"/>
  <c r="F446" i="12"/>
  <c r="F445" i="12"/>
  <c r="F444" i="12"/>
  <c r="F443" i="12"/>
  <c r="F442" i="12"/>
  <c r="F441" i="12"/>
  <c r="F440" i="12"/>
  <c r="F439" i="12"/>
  <c r="F438" i="12"/>
  <c r="F437" i="12"/>
  <c r="F436" i="12"/>
  <c r="F435" i="12"/>
  <c r="F434" i="12"/>
  <c r="F433" i="12"/>
  <c r="F432" i="12"/>
  <c r="F431" i="12"/>
  <c r="F430" i="12"/>
  <c r="F429" i="12"/>
  <c r="F428" i="12"/>
  <c r="F427" i="12"/>
  <c r="F426" i="12"/>
  <c r="F425" i="12"/>
  <c r="F424" i="12"/>
  <c r="F423" i="12"/>
  <c r="F422" i="12"/>
  <c r="F421" i="12"/>
  <c r="F420" i="12"/>
  <c r="F419" i="12"/>
  <c r="F418" i="12"/>
  <c r="F417" i="12"/>
  <c r="F416" i="12"/>
  <c r="F415" i="12"/>
  <c r="F414" i="12"/>
  <c r="F413" i="12"/>
  <c r="F412" i="12"/>
  <c r="F411" i="12"/>
  <c r="F410" i="12"/>
  <c r="F409" i="12"/>
  <c r="F408" i="12"/>
  <c r="F407" i="12"/>
  <c r="F406" i="12"/>
  <c r="F405" i="12"/>
  <c r="F404" i="12"/>
  <c r="F403" i="12"/>
  <c r="F402" i="12"/>
  <c r="F401" i="12"/>
  <c r="F400" i="12"/>
  <c r="F399" i="12"/>
  <c r="F398" i="12"/>
  <c r="F397" i="12"/>
  <c r="F396" i="12"/>
  <c r="F395" i="12"/>
  <c r="F394" i="12"/>
  <c r="F393" i="12"/>
  <c r="F392" i="12"/>
  <c r="F391" i="12"/>
  <c r="F390" i="12"/>
  <c r="F389" i="12"/>
  <c r="F388" i="12"/>
  <c r="F387" i="12"/>
  <c r="F386" i="12"/>
  <c r="F385" i="12"/>
  <c r="F384" i="12"/>
  <c r="F383" i="12"/>
  <c r="F382" i="12"/>
  <c r="F381" i="12"/>
  <c r="F380" i="12"/>
  <c r="F379" i="12"/>
  <c r="F378" i="12"/>
  <c r="F377" i="12"/>
  <c r="F376" i="12"/>
  <c r="F375" i="12"/>
  <c r="F374" i="12"/>
  <c r="F373" i="12"/>
  <c r="F372" i="12"/>
  <c r="F371" i="12"/>
  <c r="F370" i="12"/>
  <c r="F369" i="12"/>
  <c r="F368" i="12"/>
  <c r="F367" i="12"/>
  <c r="F366" i="12"/>
  <c r="F365" i="12"/>
  <c r="F364" i="12"/>
  <c r="F363" i="12"/>
  <c r="F362" i="12"/>
  <c r="F361" i="12"/>
  <c r="F360" i="12"/>
  <c r="F359" i="12"/>
  <c r="F358" i="12"/>
  <c r="F357" i="12"/>
  <c r="F356" i="12"/>
  <c r="F355" i="12"/>
  <c r="F354" i="12"/>
  <c r="F353" i="12"/>
  <c r="F352" i="12"/>
  <c r="F351" i="12"/>
  <c r="F350" i="12"/>
  <c r="F349" i="12"/>
  <c r="F348" i="12"/>
  <c r="F347" i="12"/>
  <c r="F346" i="12"/>
  <c r="F345" i="12"/>
  <c r="F344" i="12"/>
  <c r="F343" i="12"/>
  <c r="F342" i="12"/>
  <c r="F341" i="12"/>
  <c r="F340" i="12"/>
  <c r="F339" i="12"/>
  <c r="F338" i="12"/>
  <c r="F337" i="12"/>
  <c r="F336" i="12"/>
  <c r="F335" i="12"/>
  <c r="F334" i="12"/>
  <c r="F333" i="12"/>
  <c r="F332" i="12"/>
  <c r="F331" i="12"/>
  <c r="F330" i="12"/>
  <c r="F329" i="12"/>
  <c r="F328" i="12"/>
  <c r="F327" i="12"/>
  <c r="F326" i="12"/>
  <c r="F325" i="12"/>
  <c r="F324" i="12"/>
  <c r="F323" i="12"/>
  <c r="F322" i="12"/>
  <c r="F321" i="12"/>
  <c r="F320" i="12"/>
  <c r="F319" i="12"/>
  <c r="F318" i="12"/>
  <c r="F317" i="12"/>
  <c r="F316" i="12"/>
  <c r="F315" i="12"/>
  <c r="F314" i="12"/>
  <c r="F313" i="12"/>
  <c r="F312" i="12"/>
  <c r="F311" i="12"/>
  <c r="F310" i="12"/>
  <c r="F309" i="12"/>
  <c r="F308" i="12"/>
  <c r="F307" i="12"/>
  <c r="F306" i="12"/>
  <c r="F305" i="12"/>
  <c r="F304" i="12"/>
  <c r="F303" i="12"/>
  <c r="F302" i="12"/>
  <c r="F301" i="12"/>
  <c r="F300" i="12"/>
  <c r="F299" i="12"/>
  <c r="F298" i="12"/>
  <c r="F297" i="12"/>
  <c r="F296" i="12"/>
  <c r="F295" i="12"/>
  <c r="F294" i="12"/>
  <c r="F293" i="12"/>
  <c r="F292" i="12"/>
  <c r="F291" i="12"/>
  <c r="F290" i="12"/>
  <c r="F289" i="12"/>
  <c r="F288" i="12"/>
  <c r="F287" i="12"/>
  <c r="F286" i="12"/>
  <c r="F285" i="12"/>
  <c r="F284" i="12"/>
  <c r="F283" i="12"/>
  <c r="F282" i="12"/>
  <c r="F281" i="12"/>
  <c r="F280" i="12"/>
  <c r="F279" i="12"/>
  <c r="F278" i="12"/>
  <c r="F277" i="12"/>
  <c r="F276" i="12"/>
  <c r="F275" i="12"/>
  <c r="F274" i="12"/>
  <c r="F273" i="12"/>
  <c r="F272" i="12"/>
  <c r="F271" i="12"/>
  <c r="F270" i="12"/>
  <c r="F269" i="12"/>
  <c r="F268" i="12"/>
  <c r="F267" i="12"/>
  <c r="F266" i="12"/>
  <c r="F265" i="12"/>
  <c r="F264" i="12"/>
  <c r="F263" i="12"/>
  <c r="F262" i="12"/>
  <c r="F261" i="12"/>
  <c r="F260" i="12"/>
  <c r="F259" i="12"/>
  <c r="F258" i="12"/>
  <c r="F257" i="12"/>
  <c r="F256" i="12"/>
  <c r="F255" i="12"/>
  <c r="F254" i="12"/>
  <c r="F253" i="12"/>
  <c r="F252" i="12"/>
  <c r="F251" i="12"/>
  <c r="F250" i="12"/>
  <c r="F249" i="12"/>
  <c r="F248" i="12"/>
  <c r="F247" i="12"/>
  <c r="F246" i="12"/>
  <c r="F245" i="12"/>
  <c r="F244" i="12"/>
  <c r="F243" i="12"/>
  <c r="F242" i="12"/>
  <c r="F241" i="12"/>
  <c r="F240" i="12"/>
  <c r="F239" i="12"/>
  <c r="F238" i="12"/>
  <c r="F237" i="12"/>
  <c r="F236" i="12"/>
  <c r="F235" i="12"/>
  <c r="F234" i="12"/>
  <c r="F233" i="12"/>
  <c r="F232" i="12"/>
  <c r="F231" i="12"/>
  <c r="F230" i="12"/>
  <c r="F229" i="12"/>
  <c r="F228" i="12"/>
  <c r="F227" i="12"/>
  <c r="F226" i="12"/>
  <c r="F225" i="12"/>
  <c r="F224" i="12"/>
  <c r="F223" i="12"/>
  <c r="F222" i="12"/>
  <c r="F221" i="12"/>
  <c r="F220" i="12"/>
  <c r="F219" i="12"/>
  <c r="F218" i="12"/>
  <c r="F217" i="12"/>
  <c r="F216" i="12"/>
  <c r="F215" i="12"/>
  <c r="F214" i="12"/>
  <c r="F213" i="12"/>
  <c r="F212" i="12"/>
  <c r="F211" i="12"/>
  <c r="F210" i="12"/>
  <c r="F209" i="12"/>
  <c r="F208" i="12"/>
  <c r="F207" i="12"/>
  <c r="F206" i="12"/>
  <c r="F205" i="12"/>
  <c r="F204" i="12"/>
  <c r="F203" i="12"/>
  <c r="F202" i="12"/>
  <c r="F201" i="12"/>
  <c r="F200" i="12"/>
  <c r="F199" i="12"/>
  <c r="F198" i="12"/>
  <c r="F197" i="12"/>
  <c r="F196" i="12"/>
  <c r="F195" i="12"/>
  <c r="F194" i="12"/>
  <c r="F193" i="12"/>
  <c r="F192" i="12"/>
  <c r="F191" i="12"/>
  <c r="F190" i="12"/>
  <c r="F189" i="12"/>
  <c r="F188" i="12"/>
  <c r="F187" i="12"/>
  <c r="F186" i="12"/>
  <c r="F185" i="12"/>
  <c r="F184" i="12"/>
  <c r="F183" i="12"/>
  <c r="F182" i="12"/>
  <c r="F181" i="12"/>
  <c r="F180" i="12"/>
  <c r="F179" i="12"/>
  <c r="F178" i="12"/>
  <c r="F177" i="12"/>
  <c r="F176" i="12"/>
  <c r="F175" i="12"/>
  <c r="F174" i="12"/>
  <c r="F173" i="12"/>
  <c r="F172" i="12"/>
  <c r="F171" i="12"/>
  <c r="F170" i="12"/>
  <c r="F169" i="12"/>
  <c r="F168" i="12"/>
  <c r="F167" i="12"/>
  <c r="F166" i="12"/>
  <c r="F165" i="12"/>
  <c r="F164" i="12"/>
  <c r="F163" i="12"/>
  <c r="F162" i="12"/>
  <c r="F161" i="12"/>
  <c r="F160" i="12"/>
  <c r="F159" i="12"/>
  <c r="F158" i="12"/>
  <c r="F157" i="12"/>
  <c r="F156" i="12"/>
  <c r="F155" i="12"/>
  <c r="F154" i="12"/>
  <c r="F153" i="12"/>
  <c r="F152" i="12"/>
  <c r="F151" i="12"/>
  <c r="F150" i="12"/>
  <c r="F149" i="12"/>
  <c r="F148" i="12"/>
  <c r="F147" i="12"/>
  <c r="F146" i="12"/>
  <c r="F145" i="12"/>
  <c r="F144" i="12"/>
  <c r="F143" i="12"/>
  <c r="F142" i="12"/>
  <c r="F141" i="12"/>
  <c r="F140" i="12"/>
  <c r="F139" i="12"/>
  <c r="F138" i="12"/>
  <c r="F137" i="12"/>
  <c r="F136" i="12"/>
  <c r="F135" i="12"/>
  <c r="F134" i="12"/>
  <c r="F133" i="12"/>
  <c r="F132" i="12"/>
  <c r="F131" i="12"/>
  <c r="F130" i="12"/>
  <c r="F129" i="12"/>
  <c r="F128" i="12"/>
  <c r="F127" i="12"/>
  <c r="F126" i="12"/>
  <c r="F125" i="12"/>
  <c r="F124" i="12"/>
  <c r="F123" i="12"/>
  <c r="F122" i="12"/>
  <c r="F121" i="12"/>
  <c r="F120" i="12"/>
  <c r="F119" i="12"/>
  <c r="F118" i="12"/>
  <c r="F117" i="12"/>
  <c r="F116" i="12"/>
  <c r="F115" i="12"/>
  <c r="F114" i="12"/>
  <c r="F113" i="12"/>
  <c r="F112" i="12"/>
  <c r="F111" i="12"/>
  <c r="F110" i="12"/>
  <c r="F109" i="12"/>
  <c r="F108" i="12"/>
  <c r="F107" i="12"/>
  <c r="F106" i="12"/>
  <c r="F105" i="12"/>
  <c r="F104" i="12"/>
  <c r="F103" i="12"/>
  <c r="F102" i="12"/>
  <c r="F101" i="12"/>
  <c r="F100" i="12"/>
  <c r="F99" i="12"/>
  <c r="F98" i="12"/>
  <c r="F97" i="12"/>
  <c r="F96" i="12"/>
  <c r="F95" i="12"/>
  <c r="F94" i="12"/>
  <c r="F93" i="12"/>
  <c r="F92" i="12"/>
  <c r="F91" i="12"/>
  <c r="F90" i="12"/>
  <c r="F89" i="12"/>
  <c r="F88" i="12"/>
  <c r="F87" i="12"/>
  <c r="F86" i="12"/>
  <c r="F85" i="12"/>
  <c r="F84" i="12"/>
  <c r="F83" i="12"/>
  <c r="F82" i="12"/>
  <c r="F81" i="12"/>
  <c r="F80" i="12"/>
  <c r="F79" i="12"/>
  <c r="F78" i="12"/>
  <c r="F77" i="12"/>
  <c r="F76" i="12"/>
  <c r="F75" i="12"/>
  <c r="F74" i="12"/>
  <c r="F73" i="12"/>
  <c r="F72" i="12"/>
  <c r="F71" i="12"/>
  <c r="F70" i="12"/>
  <c r="F69" i="12"/>
  <c r="F68" i="12"/>
  <c r="F67" i="12"/>
  <c r="F66" i="12"/>
  <c r="F65" i="12"/>
  <c r="F64" i="12"/>
  <c r="F63" i="12"/>
  <c r="F62" i="12"/>
  <c r="F61" i="12"/>
  <c r="F60" i="12"/>
  <c r="F59" i="12"/>
  <c r="F58" i="12"/>
  <c r="F57" i="12"/>
  <c r="F56" i="12"/>
  <c r="F55" i="12"/>
  <c r="F54" i="12"/>
  <c r="F53" i="12"/>
  <c r="F52" i="12"/>
  <c r="F51" i="12"/>
  <c r="F50" i="12"/>
  <c r="F49" i="12"/>
  <c r="F48" i="12"/>
  <c r="F47" i="12"/>
  <c r="F46" i="12"/>
  <c r="F45" i="12"/>
  <c r="F44" i="12"/>
  <c r="F43" i="12"/>
  <c r="F42" i="12"/>
  <c r="F41" i="12"/>
  <c r="F40" i="12"/>
  <c r="F39" i="12"/>
  <c r="F38" i="12"/>
  <c r="F37" i="12"/>
  <c r="F36" i="12"/>
  <c r="F35" i="12"/>
  <c r="F34" i="12"/>
  <c r="F33" i="12"/>
  <c r="F32" i="12"/>
  <c r="F31" i="12"/>
  <c r="F30" i="12"/>
  <c r="F29" i="12"/>
  <c r="F28" i="12"/>
  <c r="F27" i="12"/>
  <c r="F26" i="12"/>
  <c r="F25" i="12"/>
  <c r="F24" i="12"/>
  <c r="F23" i="12"/>
  <c r="F22" i="12"/>
  <c r="F21" i="12"/>
  <c r="F20" i="12"/>
  <c r="F19" i="12"/>
  <c r="F18" i="12"/>
  <c r="F17" i="12"/>
  <c r="F16" i="12"/>
  <c r="F15" i="12"/>
  <c r="F14" i="12"/>
  <c r="F13" i="12"/>
  <c r="F12" i="12"/>
  <c r="F11" i="12"/>
  <c r="F10" i="12"/>
  <c r="F9" i="12"/>
  <c r="F8" i="12"/>
  <c r="F7" i="12"/>
  <c r="F6" i="12"/>
  <c r="F5" i="12"/>
  <c r="F4" i="12"/>
  <c r="F3" i="12"/>
  <c r="F2" i="12"/>
  <c r="B98" i="21" l="1"/>
  <c r="C98" i="21" s="1"/>
  <c r="B97" i="21"/>
  <c r="C97" i="21" s="1"/>
  <c r="B96" i="21"/>
  <c r="C96" i="21" s="1"/>
  <c r="B95" i="21"/>
  <c r="C95" i="21" s="1"/>
  <c r="B94" i="21"/>
  <c r="C94" i="21" s="1"/>
  <c r="B93" i="21"/>
  <c r="C93" i="21" s="1"/>
  <c r="B92" i="21"/>
  <c r="C92" i="21" s="1"/>
  <c r="B91" i="21"/>
  <c r="C91" i="21" s="1"/>
  <c r="B90" i="21"/>
  <c r="C90" i="21" s="1"/>
  <c r="B89" i="21"/>
  <c r="C89" i="21" s="1"/>
  <c r="B88" i="21"/>
  <c r="C88" i="21" s="1"/>
  <c r="B87" i="21"/>
  <c r="C87" i="21" s="1"/>
  <c r="B86" i="21"/>
  <c r="C86" i="21" s="1"/>
  <c r="B85" i="21"/>
  <c r="C85" i="21" s="1"/>
  <c r="B84" i="21"/>
  <c r="C84" i="21" s="1"/>
  <c r="B83" i="21"/>
  <c r="C83" i="21" s="1"/>
  <c r="B82" i="21"/>
  <c r="C82" i="21" s="1"/>
  <c r="B81" i="21"/>
  <c r="C81" i="21" s="1"/>
  <c r="B80" i="21"/>
  <c r="C80" i="21" s="1"/>
  <c r="B79" i="21"/>
  <c r="C79" i="21" s="1"/>
  <c r="B78" i="21"/>
  <c r="C78" i="21" s="1"/>
  <c r="B77" i="21"/>
  <c r="C77" i="21" s="1"/>
  <c r="B76" i="21"/>
  <c r="C76" i="21" s="1"/>
  <c r="B75" i="21"/>
  <c r="C75" i="21" s="1"/>
  <c r="B74" i="21"/>
  <c r="C74" i="21" s="1"/>
  <c r="B73" i="21"/>
  <c r="C73" i="21" s="1"/>
  <c r="B72" i="21"/>
  <c r="C72" i="21" s="1"/>
  <c r="B71" i="21"/>
  <c r="C71" i="21" s="1"/>
  <c r="B70" i="21"/>
  <c r="C70" i="21" s="1"/>
  <c r="B69" i="21"/>
  <c r="C69" i="21" s="1"/>
  <c r="B68" i="21"/>
  <c r="C68" i="21" s="1"/>
  <c r="B67" i="21"/>
  <c r="C67" i="21" s="1"/>
  <c r="B66" i="21"/>
  <c r="C66" i="21" s="1"/>
  <c r="B65" i="21"/>
  <c r="C65" i="21" s="1"/>
  <c r="B64" i="21"/>
  <c r="C64" i="21" s="1"/>
  <c r="B63" i="21"/>
  <c r="C63" i="21" s="1"/>
  <c r="B62" i="21"/>
  <c r="C62" i="21" s="1"/>
  <c r="B61" i="21"/>
  <c r="C61" i="21" s="1"/>
  <c r="B60" i="21"/>
  <c r="C60" i="21" s="1"/>
  <c r="B59" i="21"/>
  <c r="C59" i="21" s="1"/>
  <c r="B58" i="21"/>
  <c r="C58" i="21" s="1"/>
  <c r="B57" i="21"/>
  <c r="C57" i="21" s="1"/>
  <c r="B56" i="21"/>
  <c r="C56" i="21" s="1"/>
  <c r="B55" i="21"/>
  <c r="C55" i="21" s="1"/>
  <c r="B54" i="21"/>
  <c r="C54" i="21" s="1"/>
  <c r="B53" i="21"/>
  <c r="C53" i="21" s="1"/>
  <c r="B52" i="21"/>
  <c r="C52" i="21" s="1"/>
  <c r="B51" i="21"/>
  <c r="C51" i="21" s="1"/>
  <c r="B50" i="21"/>
  <c r="C50" i="21" s="1"/>
  <c r="B49" i="21"/>
  <c r="C49" i="21" s="1"/>
  <c r="B48" i="21"/>
  <c r="C48" i="21" s="1"/>
  <c r="B47" i="21"/>
  <c r="C47" i="21" s="1"/>
  <c r="B46" i="21"/>
  <c r="C46" i="21" s="1"/>
  <c r="B45" i="21"/>
  <c r="C45" i="21" s="1"/>
  <c r="B44" i="21"/>
  <c r="C44" i="21" s="1"/>
  <c r="B43" i="21"/>
  <c r="C43" i="21" s="1"/>
  <c r="B42" i="21"/>
  <c r="C42" i="21" s="1"/>
  <c r="B41" i="21"/>
  <c r="C41" i="21" s="1"/>
  <c r="B40" i="21"/>
  <c r="C40" i="21" s="1"/>
  <c r="B39" i="21"/>
  <c r="C39" i="21" s="1"/>
  <c r="B38" i="21"/>
  <c r="C38" i="21" s="1"/>
  <c r="B37" i="21"/>
  <c r="C37" i="21" s="1"/>
  <c r="B36" i="21"/>
  <c r="C36" i="21" s="1"/>
  <c r="B35" i="21"/>
  <c r="C35" i="21" s="1"/>
  <c r="B34" i="21"/>
  <c r="C34" i="21" s="1"/>
  <c r="B33" i="21"/>
  <c r="C33" i="21" s="1"/>
  <c r="B32" i="21"/>
  <c r="C32" i="21" s="1"/>
  <c r="B31" i="21"/>
  <c r="C31" i="21" s="1"/>
  <c r="B30" i="21"/>
  <c r="C30" i="21" s="1"/>
  <c r="B29" i="21"/>
  <c r="C29" i="21" s="1"/>
  <c r="B28" i="21"/>
  <c r="C28" i="21" s="1"/>
  <c r="B27" i="21"/>
  <c r="C27" i="21" s="1"/>
  <c r="B26" i="21"/>
  <c r="C26" i="21" s="1"/>
  <c r="B25" i="21"/>
  <c r="C25" i="21" s="1"/>
  <c r="B24" i="21"/>
  <c r="C24" i="21" s="1"/>
  <c r="B23" i="21"/>
  <c r="C23" i="21" s="1"/>
  <c r="B22" i="21"/>
  <c r="C22" i="21" s="1"/>
  <c r="B21" i="21"/>
  <c r="C21" i="21" s="1"/>
  <c r="B20" i="21"/>
  <c r="C20" i="21" s="1"/>
  <c r="B19" i="21"/>
  <c r="C19" i="21" s="1"/>
  <c r="B18" i="21"/>
  <c r="C18" i="21" s="1"/>
  <c r="B17" i="21"/>
  <c r="C17" i="21" s="1"/>
  <c r="B16" i="21"/>
  <c r="C16" i="21" s="1"/>
  <c r="B15" i="21"/>
  <c r="C15" i="21" s="1"/>
  <c r="B14" i="21"/>
  <c r="C14" i="21" s="1"/>
  <c r="B13" i="21"/>
  <c r="C13" i="21" s="1"/>
  <c r="B12" i="21"/>
  <c r="C12" i="21" s="1"/>
  <c r="B11" i="21"/>
  <c r="C11" i="21" s="1"/>
  <c r="B10" i="21"/>
  <c r="C10" i="21" s="1"/>
  <c r="B9" i="21"/>
  <c r="C9" i="21" s="1"/>
  <c r="B8" i="21"/>
  <c r="C8" i="21" s="1"/>
  <c r="B7" i="21"/>
  <c r="C7" i="21" s="1"/>
  <c r="B6" i="21"/>
  <c r="C6" i="21" s="1"/>
  <c r="B5" i="21"/>
  <c r="C5" i="21" s="1"/>
  <c r="C90" i="13"/>
  <c r="C89" i="13"/>
  <c r="F15" i="3" l="1"/>
  <c r="F40" i="8" s="1"/>
  <c r="N15" i="3"/>
  <c r="N33" i="3"/>
  <c r="N46" i="3"/>
  <c r="F46" i="3"/>
  <c r="F33" i="3"/>
  <c r="I2" i="28"/>
  <c r="B2437" i="12" l="1"/>
  <c r="B2436" i="12"/>
  <c r="B2435" i="12"/>
  <c r="B2434" i="12"/>
  <c r="B2433" i="12"/>
  <c r="B2432" i="12"/>
  <c r="B2431" i="12"/>
  <c r="B2430" i="12"/>
  <c r="B2429" i="12"/>
  <c r="B2428" i="12"/>
  <c r="B2427" i="12"/>
  <c r="B2426" i="12"/>
  <c r="B2425" i="12"/>
  <c r="B2424" i="12"/>
  <c r="B2423" i="12"/>
  <c r="B2422" i="12"/>
  <c r="B2421" i="12"/>
  <c r="B2420" i="12"/>
  <c r="B2419" i="12"/>
  <c r="B2418" i="12"/>
  <c r="B2417" i="12"/>
  <c r="B2416" i="12"/>
  <c r="B2415" i="12"/>
  <c r="B2414" i="12"/>
  <c r="B2413" i="12"/>
  <c r="B2412" i="12"/>
  <c r="B2411" i="12"/>
  <c r="B2410" i="12"/>
  <c r="B2409" i="12"/>
  <c r="B2408" i="12"/>
  <c r="B2407" i="12"/>
  <c r="B2406" i="12"/>
  <c r="B2405" i="12"/>
  <c r="B2404" i="12"/>
  <c r="B2403" i="12"/>
  <c r="B2402" i="12"/>
  <c r="B2401" i="12"/>
  <c r="B2400" i="12"/>
  <c r="B2399" i="12"/>
  <c r="B2398" i="12"/>
  <c r="B2397" i="12"/>
  <c r="B2396" i="12"/>
  <c r="B2395" i="12"/>
  <c r="B2394" i="12"/>
  <c r="B2393" i="12"/>
  <c r="B2392" i="12"/>
  <c r="B2391" i="12"/>
  <c r="B2390" i="12"/>
  <c r="B2389" i="12"/>
  <c r="B2388" i="12"/>
  <c r="B2387" i="12"/>
  <c r="B2386" i="12"/>
  <c r="B2385" i="12"/>
  <c r="B2384" i="12"/>
  <c r="B2383" i="12"/>
  <c r="B2382" i="12"/>
  <c r="B2381" i="12"/>
  <c r="B2380" i="12"/>
  <c r="B2379" i="12"/>
  <c r="B2378" i="12"/>
  <c r="B2377" i="12"/>
  <c r="B2376" i="12"/>
  <c r="B2375" i="12"/>
  <c r="B2374" i="12"/>
  <c r="B2373" i="12"/>
  <c r="B2372" i="12"/>
  <c r="B2371" i="12"/>
  <c r="B2370" i="12"/>
  <c r="B2369" i="12"/>
  <c r="B2368" i="12"/>
  <c r="B2367" i="12"/>
  <c r="B2366" i="12"/>
  <c r="B2365" i="12"/>
  <c r="B2364" i="12"/>
  <c r="B2363" i="12"/>
  <c r="B2362" i="12"/>
  <c r="B2361" i="12"/>
  <c r="B2360" i="12"/>
  <c r="B2359" i="12"/>
  <c r="B2358" i="12"/>
  <c r="B2357" i="12"/>
  <c r="B2356" i="12"/>
  <c r="B2355" i="12"/>
  <c r="B2354" i="12"/>
  <c r="B2353" i="12"/>
  <c r="B2352" i="12"/>
  <c r="B2351" i="12"/>
  <c r="B2350" i="12"/>
  <c r="B2349" i="12"/>
  <c r="B2348" i="12"/>
  <c r="B2347" i="12"/>
  <c r="B2346" i="12"/>
  <c r="B2345" i="12"/>
  <c r="B2344" i="12"/>
  <c r="B2343" i="12"/>
  <c r="B2342" i="12"/>
  <c r="B2341" i="12"/>
  <c r="B2340" i="12"/>
  <c r="B2339" i="12"/>
  <c r="B2338" i="12"/>
  <c r="B2337" i="12"/>
  <c r="B2336" i="12"/>
  <c r="B2335" i="12"/>
  <c r="B2334" i="12"/>
  <c r="B2333" i="12"/>
  <c r="B2332" i="12"/>
  <c r="B2331" i="12"/>
  <c r="B2330" i="12"/>
  <c r="B2329" i="12"/>
  <c r="B2328" i="12"/>
  <c r="B2327" i="12"/>
  <c r="B2326" i="12"/>
  <c r="B2325" i="12"/>
  <c r="B2324" i="12"/>
  <c r="B2323" i="12"/>
  <c r="B2322" i="12"/>
  <c r="B2321" i="12"/>
  <c r="B2320" i="12"/>
  <c r="B2319" i="12"/>
  <c r="B2318" i="12"/>
  <c r="B2317" i="12"/>
  <c r="B2316" i="12"/>
  <c r="B2315" i="12"/>
  <c r="B2314" i="12"/>
  <c r="B2313" i="12"/>
  <c r="B2312" i="12"/>
  <c r="B2311" i="12"/>
  <c r="B2310" i="12"/>
  <c r="B2309" i="12"/>
  <c r="B2308" i="12"/>
  <c r="B2307" i="12"/>
  <c r="B2306" i="12"/>
  <c r="B2305" i="12"/>
  <c r="B2304" i="12"/>
  <c r="B2303" i="12"/>
  <c r="B2302" i="12"/>
  <c r="B2301" i="12"/>
  <c r="B2300" i="12"/>
  <c r="B2299" i="12"/>
  <c r="B2298" i="12"/>
  <c r="B2297" i="12"/>
  <c r="B2296" i="12"/>
  <c r="B2295" i="12"/>
  <c r="B2294" i="12"/>
  <c r="B2293" i="12"/>
  <c r="B2292" i="12"/>
  <c r="B2291" i="12"/>
  <c r="B2290" i="12"/>
  <c r="B2289" i="12"/>
  <c r="B2288" i="12"/>
  <c r="B2287" i="12"/>
  <c r="B2286" i="12"/>
  <c r="B2285" i="12"/>
  <c r="B2284" i="12"/>
  <c r="B2283" i="12"/>
  <c r="B2282" i="12"/>
  <c r="B2281" i="12"/>
  <c r="B2280" i="12"/>
  <c r="B2279" i="12"/>
  <c r="B2278" i="12"/>
  <c r="B2277" i="12"/>
  <c r="B2276" i="12"/>
  <c r="B2275" i="12"/>
  <c r="B2274" i="12"/>
  <c r="B2273" i="12"/>
  <c r="B2272" i="12"/>
  <c r="B2271" i="12"/>
  <c r="B2270" i="12"/>
  <c r="B2269" i="12"/>
  <c r="B2268" i="12"/>
  <c r="B2267" i="12"/>
  <c r="B2266" i="12"/>
  <c r="B2265" i="12"/>
  <c r="B2264" i="12"/>
  <c r="B2263" i="12"/>
  <c r="B2262" i="12"/>
  <c r="B2261" i="12"/>
  <c r="B2260" i="12"/>
  <c r="B2259" i="12"/>
  <c r="B2258" i="12"/>
  <c r="B2257" i="12"/>
  <c r="B2256" i="12"/>
  <c r="B2255" i="12"/>
  <c r="B2254" i="12"/>
  <c r="B2253" i="12"/>
  <c r="B2252" i="12"/>
  <c r="B2251" i="12"/>
  <c r="B2250" i="12"/>
  <c r="B2249" i="12"/>
  <c r="B2248" i="12"/>
  <c r="B2247" i="12"/>
  <c r="B2246" i="12"/>
  <c r="B2245" i="12"/>
  <c r="B2244" i="12"/>
  <c r="B2243" i="12"/>
  <c r="B2242" i="12"/>
  <c r="B2241" i="12"/>
  <c r="B2240" i="12"/>
  <c r="B2239" i="12"/>
  <c r="B2238" i="12"/>
  <c r="B2237" i="12"/>
  <c r="B2236" i="12"/>
  <c r="B2235" i="12"/>
  <c r="B2234" i="12"/>
  <c r="B2233" i="12"/>
  <c r="B2232" i="12"/>
  <c r="B2231" i="12"/>
  <c r="B2230" i="12"/>
  <c r="B2229" i="12"/>
  <c r="B2228" i="12"/>
  <c r="B2227" i="12"/>
  <c r="B2226" i="12"/>
  <c r="B2225" i="12"/>
  <c r="B2224" i="12"/>
  <c r="B2223" i="12"/>
  <c r="B2222" i="12"/>
  <c r="B2221" i="12"/>
  <c r="B2220" i="12"/>
  <c r="B2219" i="12"/>
  <c r="B2218" i="12"/>
  <c r="B2217" i="12"/>
  <c r="B2216" i="12"/>
  <c r="B2215" i="12"/>
  <c r="B2214" i="12"/>
  <c r="B2213" i="12"/>
  <c r="B2212" i="12"/>
  <c r="B2211" i="12"/>
  <c r="B2210" i="12"/>
  <c r="B2209" i="12"/>
  <c r="B2208" i="12"/>
  <c r="B2207" i="12"/>
  <c r="B2206" i="12"/>
  <c r="B2205" i="12"/>
  <c r="B2204" i="12"/>
  <c r="B2203" i="12"/>
  <c r="B2202" i="12"/>
  <c r="B2201" i="12"/>
  <c r="B2200" i="12"/>
  <c r="B2199" i="12"/>
  <c r="B2198" i="12"/>
  <c r="B2197" i="12"/>
  <c r="B2196" i="12"/>
  <c r="B2195" i="12"/>
  <c r="B2194" i="12"/>
  <c r="B2193" i="12"/>
  <c r="B2192" i="12"/>
  <c r="B2191" i="12"/>
  <c r="B2190" i="12"/>
  <c r="B2189" i="12"/>
  <c r="B2188" i="12"/>
  <c r="B2187" i="12"/>
  <c r="B2186" i="12"/>
  <c r="B2185" i="12"/>
  <c r="B2184" i="12"/>
  <c r="B2183" i="12"/>
  <c r="B2182" i="12"/>
  <c r="B2181" i="12"/>
  <c r="B2180" i="12"/>
  <c r="B2179" i="12"/>
  <c r="B2178" i="12"/>
  <c r="B2177" i="12"/>
  <c r="B2176" i="12"/>
  <c r="B2175" i="12"/>
  <c r="B2174" i="12"/>
  <c r="B2173" i="12"/>
  <c r="B2172" i="12"/>
  <c r="B2171" i="12"/>
  <c r="B2170" i="12"/>
  <c r="B2169" i="12"/>
  <c r="B2168" i="12"/>
  <c r="B2167" i="12"/>
  <c r="B2166" i="12"/>
  <c r="B2165" i="12"/>
  <c r="B2164" i="12"/>
  <c r="B2163" i="12"/>
  <c r="B2162" i="12"/>
  <c r="B2161" i="12"/>
  <c r="B2160" i="12"/>
  <c r="B2159" i="12"/>
  <c r="B2158" i="12"/>
  <c r="B2157" i="12"/>
  <c r="B2156" i="12"/>
  <c r="B2155" i="12"/>
  <c r="B2154" i="12"/>
  <c r="B2153" i="12"/>
  <c r="B2152" i="12"/>
  <c r="B2151" i="12"/>
  <c r="B2150" i="12"/>
  <c r="B2149" i="12"/>
  <c r="B2148" i="12"/>
  <c r="B2147" i="12"/>
  <c r="B2146" i="12"/>
  <c r="B2145" i="12"/>
  <c r="B2144" i="12"/>
  <c r="B2143" i="12"/>
  <c r="B2142" i="12"/>
  <c r="B2141" i="12"/>
  <c r="B2140" i="12"/>
  <c r="B2139" i="12"/>
  <c r="B2138" i="12"/>
  <c r="B2137" i="12"/>
  <c r="B2136" i="12"/>
  <c r="B2135" i="12"/>
  <c r="C91" i="13"/>
  <c r="C39" i="22"/>
  <c r="G37" i="21" l="1"/>
  <c r="G46" i="21"/>
  <c r="E7" i="26"/>
  <c r="P52" i="14"/>
  <c r="C44" i="13" l="1"/>
  <c r="C43" i="13"/>
  <c r="C42" i="13"/>
  <c r="C41" i="13"/>
  <c r="C40" i="13"/>
  <c r="C39" i="13"/>
  <c r="E39" i="13" s="1"/>
  <c r="C38" i="13"/>
  <c r="C66" i="13"/>
  <c r="J88" i="21" l="1"/>
  <c r="J89" i="21"/>
  <c r="J90" i="21"/>
  <c r="J91" i="21"/>
  <c r="J92" i="21"/>
  <c r="J93" i="21"/>
  <c r="J94" i="21"/>
  <c r="J95" i="21"/>
  <c r="J96" i="21"/>
  <c r="J97" i="21"/>
  <c r="H87" i="21"/>
  <c r="K39" i="22"/>
  <c r="F39" i="22"/>
  <c r="I87" i="21" s="1"/>
  <c r="E39" i="22"/>
  <c r="G87" i="21" l="1"/>
  <c r="G30" i="21"/>
  <c r="O21" i="8"/>
  <c r="O23" i="8"/>
  <c r="D7" i="26" l="1"/>
  <c r="F7" i="26"/>
  <c r="C7" i="26"/>
  <c r="G3" i="26"/>
  <c r="G4" i="26" l="1"/>
  <c r="B3" i="12"/>
  <c r="B4" i="12"/>
  <c r="B5" i="12"/>
  <c r="B6" i="12"/>
  <c r="B7" i="12"/>
  <c r="B8" i="12"/>
  <c r="B9" i="12"/>
  <c r="B10" i="12"/>
  <c r="B11" i="12"/>
  <c r="B12" i="12"/>
  <c r="B13" i="12"/>
  <c r="B14" i="12"/>
  <c r="B15" i="12"/>
  <c r="B16" i="12"/>
  <c r="B17" i="12"/>
  <c r="B18" i="12"/>
  <c r="B19" i="12"/>
  <c r="B20" i="12"/>
  <c r="B21" i="12"/>
  <c r="B22" i="12"/>
  <c r="B23" i="12"/>
  <c r="B24" i="12"/>
  <c r="B25" i="12"/>
  <c r="B26" i="12"/>
  <c r="B27" i="12"/>
  <c r="B28" i="12"/>
  <c r="B29" i="12"/>
  <c r="B30" i="12"/>
  <c r="B31" i="12"/>
  <c r="B32" i="12"/>
  <c r="B33" i="12"/>
  <c r="B34" i="12"/>
  <c r="B35" i="12"/>
  <c r="B36" i="12"/>
  <c r="B37" i="12"/>
  <c r="B38" i="12"/>
  <c r="B39" i="12"/>
  <c r="B40" i="12"/>
  <c r="B41" i="12"/>
  <c r="B42" i="12"/>
  <c r="B43" i="12"/>
  <c r="B44" i="12"/>
  <c r="B45" i="12"/>
  <c r="B46" i="12"/>
  <c r="B47" i="12"/>
  <c r="B48" i="12"/>
  <c r="B49" i="12"/>
  <c r="B50" i="12"/>
  <c r="B51" i="12"/>
  <c r="B52" i="12"/>
  <c r="B53" i="12"/>
  <c r="B54" i="12"/>
  <c r="B55" i="12"/>
  <c r="B56" i="12"/>
  <c r="B57" i="12"/>
  <c r="B58" i="12"/>
  <c r="B59" i="12"/>
  <c r="B60" i="12"/>
  <c r="B61" i="12"/>
  <c r="B62" i="12"/>
  <c r="B63" i="12"/>
  <c r="B64" i="12"/>
  <c r="B65" i="12"/>
  <c r="B66" i="12"/>
  <c r="B67" i="12"/>
  <c r="B68" i="12"/>
  <c r="B69" i="12"/>
  <c r="B70" i="12"/>
  <c r="B71" i="12"/>
  <c r="B72" i="12"/>
  <c r="B73" i="12"/>
  <c r="B74" i="12"/>
  <c r="B75" i="12"/>
  <c r="B76" i="12"/>
  <c r="B77" i="12"/>
  <c r="B78" i="12"/>
  <c r="B79" i="12"/>
  <c r="B80" i="12"/>
  <c r="B81" i="12"/>
  <c r="B82" i="12"/>
  <c r="B83" i="12"/>
  <c r="B84" i="12"/>
  <c r="B85" i="12"/>
  <c r="B86" i="12"/>
  <c r="B87" i="12"/>
  <c r="B88" i="12"/>
  <c r="B89" i="12"/>
  <c r="B90" i="12"/>
  <c r="B91" i="12"/>
  <c r="B92" i="12"/>
  <c r="B93" i="12"/>
  <c r="B94" i="12"/>
  <c r="B95" i="12"/>
  <c r="B96" i="12"/>
  <c r="B97" i="12"/>
  <c r="B98" i="12"/>
  <c r="B99" i="12"/>
  <c r="B100" i="12"/>
  <c r="B101" i="12"/>
  <c r="B102" i="12"/>
  <c r="B103" i="12"/>
  <c r="B104" i="12"/>
  <c r="B105" i="12"/>
  <c r="B106" i="12"/>
  <c r="B107" i="12"/>
  <c r="B108" i="12"/>
  <c r="B109" i="12"/>
  <c r="B110" i="12"/>
  <c r="B111" i="12"/>
  <c r="B112" i="12"/>
  <c r="B113" i="12"/>
  <c r="B114" i="12"/>
  <c r="B115" i="12"/>
  <c r="B116" i="12"/>
  <c r="B117" i="12"/>
  <c r="B118" i="12"/>
  <c r="B119" i="12"/>
  <c r="B120" i="12"/>
  <c r="B121" i="12"/>
  <c r="B122" i="12"/>
  <c r="B123" i="12"/>
  <c r="B124" i="12"/>
  <c r="B125" i="12"/>
  <c r="B126" i="12"/>
  <c r="B127" i="12"/>
  <c r="B128" i="12"/>
  <c r="B129" i="12"/>
  <c r="B130" i="12"/>
  <c r="B131" i="12"/>
  <c r="B132" i="12"/>
  <c r="B133" i="12"/>
  <c r="B134" i="12"/>
  <c r="B135" i="12"/>
  <c r="B136" i="12"/>
  <c r="B137" i="12"/>
  <c r="B138" i="12"/>
  <c r="B139" i="12"/>
  <c r="B140" i="12"/>
  <c r="B141" i="12"/>
  <c r="B142" i="12"/>
  <c r="B143" i="12"/>
  <c r="B144" i="12"/>
  <c r="B145" i="12"/>
  <c r="B146" i="12"/>
  <c r="B147" i="12"/>
  <c r="B148" i="12"/>
  <c r="B149" i="12"/>
  <c r="B150" i="12"/>
  <c r="B151" i="12"/>
  <c r="B152" i="12"/>
  <c r="B153" i="12"/>
  <c r="B154" i="12"/>
  <c r="B155" i="12"/>
  <c r="B156" i="12"/>
  <c r="B157" i="12"/>
  <c r="B158" i="12"/>
  <c r="B159" i="12"/>
  <c r="B160" i="12"/>
  <c r="B161" i="12"/>
  <c r="B162" i="12"/>
  <c r="B163" i="12"/>
  <c r="B164" i="12"/>
  <c r="B165" i="12"/>
  <c r="B166" i="12"/>
  <c r="B167" i="12"/>
  <c r="B168" i="12"/>
  <c r="B169" i="12"/>
  <c r="B170" i="12"/>
  <c r="B171" i="12"/>
  <c r="B172" i="12"/>
  <c r="B173" i="12"/>
  <c r="B174" i="12"/>
  <c r="B175" i="12"/>
  <c r="B176" i="12"/>
  <c r="B177" i="12"/>
  <c r="B178" i="12"/>
  <c r="B179" i="12"/>
  <c r="B180" i="12"/>
  <c r="B181" i="12"/>
  <c r="B182" i="12"/>
  <c r="B183" i="12"/>
  <c r="B184" i="12"/>
  <c r="B185" i="12"/>
  <c r="B186" i="12"/>
  <c r="B187" i="12"/>
  <c r="B188" i="12"/>
  <c r="B189" i="12"/>
  <c r="B190" i="12"/>
  <c r="B191" i="12"/>
  <c r="B192" i="12"/>
  <c r="B193" i="12"/>
  <c r="B194" i="12"/>
  <c r="B195" i="12"/>
  <c r="B196" i="12"/>
  <c r="B197" i="12"/>
  <c r="B198" i="12"/>
  <c r="B199" i="12"/>
  <c r="B200" i="12"/>
  <c r="B201" i="12"/>
  <c r="B202" i="12"/>
  <c r="B203" i="12"/>
  <c r="B204" i="12"/>
  <c r="B205" i="12"/>
  <c r="B206" i="12"/>
  <c r="B207" i="12"/>
  <c r="B208" i="12"/>
  <c r="B209" i="12"/>
  <c r="B210" i="12"/>
  <c r="B211" i="12"/>
  <c r="B212" i="12"/>
  <c r="B213" i="12"/>
  <c r="B214" i="12"/>
  <c r="B215" i="12"/>
  <c r="B216" i="12"/>
  <c r="B217" i="12"/>
  <c r="B218" i="12"/>
  <c r="B219" i="12"/>
  <c r="B220" i="12"/>
  <c r="B221" i="12"/>
  <c r="B222" i="12"/>
  <c r="B223" i="12"/>
  <c r="B224" i="12"/>
  <c r="B225" i="12"/>
  <c r="B226" i="12"/>
  <c r="B227" i="12"/>
  <c r="B228" i="12"/>
  <c r="B229" i="12"/>
  <c r="B230" i="12"/>
  <c r="B231" i="12"/>
  <c r="B232" i="12"/>
  <c r="B233" i="12"/>
  <c r="B234" i="12"/>
  <c r="B235" i="12"/>
  <c r="B236" i="12"/>
  <c r="B237" i="12"/>
  <c r="B238" i="12"/>
  <c r="B239" i="12"/>
  <c r="B240" i="12"/>
  <c r="B241" i="12"/>
  <c r="B242" i="12"/>
  <c r="B243" i="12"/>
  <c r="B244" i="12"/>
  <c r="B245" i="12"/>
  <c r="B246" i="12"/>
  <c r="B247" i="12"/>
  <c r="B248" i="12"/>
  <c r="B249" i="12"/>
  <c r="B250" i="12"/>
  <c r="B251" i="12"/>
  <c r="B252" i="12"/>
  <c r="B253" i="12"/>
  <c r="B254" i="12"/>
  <c r="B255" i="12"/>
  <c r="B256" i="12"/>
  <c r="B257" i="12"/>
  <c r="B258" i="12"/>
  <c r="B259" i="12"/>
  <c r="B260" i="12"/>
  <c r="B261" i="12"/>
  <c r="B262" i="12"/>
  <c r="B263" i="12"/>
  <c r="B264" i="12"/>
  <c r="B265" i="12"/>
  <c r="B266" i="12"/>
  <c r="B267" i="12"/>
  <c r="B268" i="12"/>
  <c r="B269" i="12"/>
  <c r="B270" i="12"/>
  <c r="B271" i="12"/>
  <c r="B272" i="12"/>
  <c r="B273" i="12"/>
  <c r="B274" i="12"/>
  <c r="B275" i="12"/>
  <c r="B276" i="12"/>
  <c r="B277" i="12"/>
  <c r="B278" i="12"/>
  <c r="B279" i="12"/>
  <c r="B280" i="12"/>
  <c r="B281" i="12"/>
  <c r="B282" i="12"/>
  <c r="B283" i="12"/>
  <c r="B284" i="12"/>
  <c r="B285" i="12"/>
  <c r="B286" i="12"/>
  <c r="B287" i="12"/>
  <c r="B288" i="12"/>
  <c r="B289" i="12"/>
  <c r="B290" i="12"/>
  <c r="B291" i="12"/>
  <c r="B292" i="12"/>
  <c r="B293" i="12"/>
  <c r="B294" i="12"/>
  <c r="B295" i="12"/>
  <c r="B296" i="12"/>
  <c r="B297" i="12"/>
  <c r="B298" i="12"/>
  <c r="B299" i="12"/>
  <c r="B300" i="12"/>
  <c r="B301" i="12"/>
  <c r="B302" i="12"/>
  <c r="B303" i="12"/>
  <c r="B304" i="12"/>
  <c r="B305" i="12"/>
  <c r="B306" i="12"/>
  <c r="B307" i="12"/>
  <c r="B308" i="12"/>
  <c r="B309" i="12"/>
  <c r="B310" i="12"/>
  <c r="B311" i="12"/>
  <c r="B312" i="12"/>
  <c r="B313" i="12"/>
  <c r="B314" i="12"/>
  <c r="B315" i="12"/>
  <c r="B316" i="12"/>
  <c r="B317" i="12"/>
  <c r="B318" i="12"/>
  <c r="B319" i="12"/>
  <c r="B320" i="12"/>
  <c r="B321" i="12"/>
  <c r="B322" i="12"/>
  <c r="B323" i="12"/>
  <c r="B324" i="12"/>
  <c r="B325" i="12"/>
  <c r="B326" i="12"/>
  <c r="B327" i="12"/>
  <c r="B328" i="12"/>
  <c r="B329" i="12"/>
  <c r="B330" i="12"/>
  <c r="B331" i="12"/>
  <c r="B332" i="12"/>
  <c r="B333" i="12"/>
  <c r="B334" i="12"/>
  <c r="B335" i="12"/>
  <c r="B336" i="12"/>
  <c r="B337" i="12"/>
  <c r="B338" i="12"/>
  <c r="B339" i="12"/>
  <c r="B340" i="12"/>
  <c r="B341" i="12"/>
  <c r="B342" i="12"/>
  <c r="B343" i="12"/>
  <c r="B344" i="12"/>
  <c r="B345" i="12"/>
  <c r="B346" i="12"/>
  <c r="B347" i="12"/>
  <c r="B348" i="12"/>
  <c r="B349" i="12"/>
  <c r="B350" i="12"/>
  <c r="B351" i="12"/>
  <c r="B352" i="12"/>
  <c r="B353" i="12"/>
  <c r="B354" i="12"/>
  <c r="B355" i="12"/>
  <c r="B356" i="12"/>
  <c r="B357" i="12"/>
  <c r="B358" i="12"/>
  <c r="B359" i="12"/>
  <c r="B360" i="12"/>
  <c r="B361" i="12"/>
  <c r="B362" i="12"/>
  <c r="B363" i="12"/>
  <c r="B364" i="12"/>
  <c r="B365" i="12"/>
  <c r="B366" i="12"/>
  <c r="B367" i="12"/>
  <c r="B368" i="12"/>
  <c r="B369" i="12"/>
  <c r="B370" i="12"/>
  <c r="B371" i="12"/>
  <c r="B372" i="12"/>
  <c r="B373" i="12"/>
  <c r="B374" i="12"/>
  <c r="B375" i="12"/>
  <c r="B376" i="12"/>
  <c r="B377" i="12"/>
  <c r="B378" i="12"/>
  <c r="B379" i="12"/>
  <c r="B380" i="12"/>
  <c r="B381" i="12"/>
  <c r="B382" i="12"/>
  <c r="B383" i="12"/>
  <c r="B384" i="12"/>
  <c r="B385" i="12"/>
  <c r="B386" i="12"/>
  <c r="B387" i="12"/>
  <c r="B388" i="12"/>
  <c r="B389" i="12"/>
  <c r="B390" i="12"/>
  <c r="B391" i="12"/>
  <c r="B392" i="12"/>
  <c r="B393" i="12"/>
  <c r="B394" i="12"/>
  <c r="B395" i="12"/>
  <c r="B396" i="12"/>
  <c r="B397" i="12"/>
  <c r="B398" i="12"/>
  <c r="B399" i="12"/>
  <c r="B400" i="12"/>
  <c r="B401" i="12"/>
  <c r="B402" i="12"/>
  <c r="B403" i="12"/>
  <c r="B404" i="12"/>
  <c r="B405" i="12"/>
  <c r="B406" i="12"/>
  <c r="B407" i="12"/>
  <c r="B408" i="12"/>
  <c r="B409" i="12"/>
  <c r="B410" i="12"/>
  <c r="B411" i="12"/>
  <c r="B412" i="12"/>
  <c r="B413" i="12"/>
  <c r="B414" i="12"/>
  <c r="B415" i="12"/>
  <c r="B416" i="12"/>
  <c r="B417" i="12"/>
  <c r="B418" i="12"/>
  <c r="B419" i="12"/>
  <c r="B420" i="12"/>
  <c r="B421" i="12"/>
  <c r="B422" i="12"/>
  <c r="B423" i="12"/>
  <c r="B424" i="12"/>
  <c r="B425" i="12"/>
  <c r="B426" i="12"/>
  <c r="B427" i="12"/>
  <c r="B428" i="12"/>
  <c r="B429" i="12"/>
  <c r="B430" i="12"/>
  <c r="B431" i="12"/>
  <c r="B432" i="12"/>
  <c r="B433" i="12"/>
  <c r="B434" i="12"/>
  <c r="B435" i="12"/>
  <c r="B436" i="12"/>
  <c r="B437" i="12"/>
  <c r="B438" i="12"/>
  <c r="B439" i="12"/>
  <c r="B440" i="12"/>
  <c r="B441" i="12"/>
  <c r="B442" i="12"/>
  <c r="B443" i="12"/>
  <c r="B444" i="12"/>
  <c r="B445" i="12"/>
  <c r="B446" i="12"/>
  <c r="B447" i="12"/>
  <c r="B448" i="12"/>
  <c r="B449" i="12"/>
  <c r="B450" i="12"/>
  <c r="B451" i="12"/>
  <c r="B452" i="12"/>
  <c r="B453" i="12"/>
  <c r="B454" i="12"/>
  <c r="B455" i="12"/>
  <c r="B456" i="12"/>
  <c r="B457" i="12"/>
  <c r="B458" i="12"/>
  <c r="B459" i="12"/>
  <c r="B460" i="12"/>
  <c r="B461" i="12"/>
  <c r="B462" i="12"/>
  <c r="B463" i="12"/>
  <c r="B464" i="12"/>
  <c r="B465" i="12"/>
  <c r="B466" i="12"/>
  <c r="B467" i="12"/>
  <c r="B468" i="12"/>
  <c r="B469" i="12"/>
  <c r="B470" i="12"/>
  <c r="B471" i="12"/>
  <c r="B472" i="12"/>
  <c r="B473" i="12"/>
  <c r="B474" i="12"/>
  <c r="B475" i="12"/>
  <c r="B476" i="12"/>
  <c r="B477" i="12"/>
  <c r="B478" i="12"/>
  <c r="B479" i="12"/>
  <c r="B480" i="12"/>
  <c r="B481" i="12"/>
  <c r="B482" i="12"/>
  <c r="B483" i="12"/>
  <c r="B484" i="12"/>
  <c r="B485" i="12"/>
  <c r="B486" i="12"/>
  <c r="B487" i="12"/>
  <c r="B488" i="12"/>
  <c r="B489" i="12"/>
  <c r="B490" i="12"/>
  <c r="B491" i="12"/>
  <c r="B492" i="12"/>
  <c r="B493" i="12"/>
  <c r="B494" i="12"/>
  <c r="B495" i="12"/>
  <c r="B496" i="12"/>
  <c r="B497" i="12"/>
  <c r="B498" i="12"/>
  <c r="B499" i="12"/>
  <c r="B500" i="12"/>
  <c r="B501" i="12"/>
  <c r="B502" i="12"/>
  <c r="B503" i="12"/>
  <c r="B504" i="12"/>
  <c r="B505" i="12"/>
  <c r="B506" i="12"/>
  <c r="B507" i="12"/>
  <c r="B508" i="12"/>
  <c r="B509" i="12"/>
  <c r="B510" i="12"/>
  <c r="B511" i="12"/>
  <c r="B512" i="12"/>
  <c r="B513" i="12"/>
  <c r="B514" i="12"/>
  <c r="B515" i="12"/>
  <c r="B516" i="12"/>
  <c r="B517" i="12"/>
  <c r="B518" i="12"/>
  <c r="B519" i="12"/>
  <c r="B520" i="12"/>
  <c r="B521" i="12"/>
  <c r="B522" i="12"/>
  <c r="B523" i="12"/>
  <c r="B524" i="12"/>
  <c r="B525" i="12"/>
  <c r="B526" i="12"/>
  <c r="B527" i="12"/>
  <c r="B528" i="12"/>
  <c r="B529" i="12"/>
  <c r="B530" i="12"/>
  <c r="B531" i="12"/>
  <c r="B532" i="12"/>
  <c r="B533" i="12"/>
  <c r="B534" i="12"/>
  <c r="B535" i="12"/>
  <c r="B536" i="12"/>
  <c r="B537" i="12"/>
  <c r="B538" i="12"/>
  <c r="B539" i="12"/>
  <c r="B540" i="12"/>
  <c r="B541" i="12"/>
  <c r="B542" i="12"/>
  <c r="B543" i="12"/>
  <c r="B544" i="12"/>
  <c r="B545" i="12"/>
  <c r="B546" i="12"/>
  <c r="B547" i="12"/>
  <c r="B548" i="12"/>
  <c r="B549" i="12"/>
  <c r="B550" i="12"/>
  <c r="B551" i="12"/>
  <c r="B552" i="12"/>
  <c r="B553" i="12"/>
  <c r="B554" i="12"/>
  <c r="B555" i="12"/>
  <c r="B556" i="12"/>
  <c r="B557" i="12"/>
  <c r="B558" i="12"/>
  <c r="B559" i="12"/>
  <c r="B560" i="12"/>
  <c r="B561" i="12"/>
  <c r="B562" i="12"/>
  <c r="B563" i="12"/>
  <c r="B564" i="12"/>
  <c r="B565" i="12"/>
  <c r="B566" i="12"/>
  <c r="B567" i="12"/>
  <c r="B568" i="12"/>
  <c r="B569" i="12"/>
  <c r="B570" i="12"/>
  <c r="B571" i="12"/>
  <c r="B572" i="12"/>
  <c r="B573" i="12"/>
  <c r="B574" i="12"/>
  <c r="B575" i="12"/>
  <c r="B576" i="12"/>
  <c r="B577" i="12"/>
  <c r="B578" i="12"/>
  <c r="B579" i="12"/>
  <c r="B580" i="12"/>
  <c r="B581" i="12"/>
  <c r="B582" i="12"/>
  <c r="B583" i="12"/>
  <c r="B584" i="12"/>
  <c r="B585" i="12"/>
  <c r="B586" i="12"/>
  <c r="B587" i="12"/>
  <c r="B588" i="12"/>
  <c r="B589" i="12"/>
  <c r="B590" i="12"/>
  <c r="B591" i="12"/>
  <c r="B592" i="12"/>
  <c r="B593" i="12"/>
  <c r="B594" i="12"/>
  <c r="B595" i="12"/>
  <c r="B596" i="12"/>
  <c r="B597" i="12"/>
  <c r="B598" i="12"/>
  <c r="B599" i="12"/>
  <c r="B600" i="12"/>
  <c r="B601" i="12"/>
  <c r="B602" i="12"/>
  <c r="B603" i="12"/>
  <c r="B604" i="12"/>
  <c r="B605" i="12"/>
  <c r="B606" i="12"/>
  <c r="B607" i="12"/>
  <c r="B608" i="12"/>
  <c r="B609" i="12"/>
  <c r="B610" i="12"/>
  <c r="B611" i="12"/>
  <c r="B612" i="12"/>
  <c r="B613" i="12"/>
  <c r="B614" i="12"/>
  <c r="B615" i="12"/>
  <c r="B616" i="12"/>
  <c r="B617" i="12"/>
  <c r="B618" i="12"/>
  <c r="B619" i="12"/>
  <c r="B620" i="12"/>
  <c r="B621" i="12"/>
  <c r="B622" i="12"/>
  <c r="B623" i="12"/>
  <c r="B624" i="12"/>
  <c r="B625" i="12"/>
  <c r="B626" i="12"/>
  <c r="B627" i="12"/>
  <c r="B628" i="12"/>
  <c r="B629" i="12"/>
  <c r="B630" i="12"/>
  <c r="B631" i="12"/>
  <c r="B632" i="12"/>
  <c r="B633" i="12"/>
  <c r="B634" i="12"/>
  <c r="B635" i="12"/>
  <c r="B636" i="12"/>
  <c r="B637" i="12"/>
  <c r="B638" i="12"/>
  <c r="B639" i="12"/>
  <c r="B640" i="12"/>
  <c r="B641" i="12"/>
  <c r="B642" i="12"/>
  <c r="B643" i="12"/>
  <c r="B644" i="12"/>
  <c r="B645" i="12"/>
  <c r="B646" i="12"/>
  <c r="B647" i="12"/>
  <c r="B648" i="12"/>
  <c r="B649" i="12"/>
  <c r="B650" i="12"/>
  <c r="B651" i="12"/>
  <c r="B652" i="12"/>
  <c r="B653" i="12"/>
  <c r="B654" i="12"/>
  <c r="B655" i="12"/>
  <c r="B656" i="12"/>
  <c r="B657" i="12"/>
  <c r="B658" i="12"/>
  <c r="B659" i="12"/>
  <c r="B660" i="12"/>
  <c r="B661" i="12"/>
  <c r="B662" i="12"/>
  <c r="B663" i="12"/>
  <c r="B664" i="12"/>
  <c r="B665" i="12"/>
  <c r="B666" i="12"/>
  <c r="B667" i="12"/>
  <c r="B668" i="12"/>
  <c r="B669" i="12"/>
  <c r="B670" i="12"/>
  <c r="B671" i="12"/>
  <c r="B672" i="12"/>
  <c r="B673" i="12"/>
  <c r="B674" i="12"/>
  <c r="B675" i="12"/>
  <c r="B676" i="12"/>
  <c r="B677" i="12"/>
  <c r="B678" i="12"/>
  <c r="B679" i="12"/>
  <c r="B680" i="12"/>
  <c r="B681" i="12"/>
  <c r="B682" i="12"/>
  <c r="B683" i="12"/>
  <c r="B684" i="12"/>
  <c r="B685" i="12"/>
  <c r="B686" i="12"/>
  <c r="B687" i="12"/>
  <c r="B688" i="12"/>
  <c r="B689" i="12"/>
  <c r="B690" i="12"/>
  <c r="B691" i="12"/>
  <c r="B692" i="12"/>
  <c r="B693" i="12"/>
  <c r="B694" i="12"/>
  <c r="B695" i="12"/>
  <c r="B696" i="12"/>
  <c r="B697" i="12"/>
  <c r="B698" i="12"/>
  <c r="B699" i="12"/>
  <c r="B700" i="12"/>
  <c r="B701" i="12"/>
  <c r="B702" i="12"/>
  <c r="B703" i="12"/>
  <c r="B704" i="12"/>
  <c r="B705" i="12"/>
  <c r="B706" i="12"/>
  <c r="B707" i="12"/>
  <c r="B708" i="12"/>
  <c r="B709" i="12"/>
  <c r="B710" i="12"/>
  <c r="B711" i="12"/>
  <c r="B712" i="12"/>
  <c r="B713" i="12"/>
  <c r="B714" i="12"/>
  <c r="B715" i="12"/>
  <c r="B716" i="12"/>
  <c r="B717" i="12"/>
  <c r="B718" i="12"/>
  <c r="B719" i="12"/>
  <c r="B720" i="12"/>
  <c r="B721" i="12"/>
  <c r="B722" i="12"/>
  <c r="B723" i="12"/>
  <c r="B724" i="12"/>
  <c r="B725" i="12"/>
  <c r="B726" i="12"/>
  <c r="B727" i="12"/>
  <c r="B728" i="12"/>
  <c r="B729" i="12"/>
  <c r="B730" i="12"/>
  <c r="B731" i="12"/>
  <c r="B732" i="12"/>
  <c r="B733" i="12"/>
  <c r="B734" i="12"/>
  <c r="B735" i="12"/>
  <c r="B736" i="12"/>
  <c r="B737" i="12"/>
  <c r="B738" i="12"/>
  <c r="B739" i="12"/>
  <c r="B740" i="12"/>
  <c r="B741" i="12"/>
  <c r="B742" i="12"/>
  <c r="B743" i="12"/>
  <c r="B744" i="12"/>
  <c r="B745" i="12"/>
  <c r="B746" i="12"/>
  <c r="B747" i="12"/>
  <c r="B748" i="12"/>
  <c r="B749" i="12"/>
  <c r="B750" i="12"/>
  <c r="B751" i="12"/>
  <c r="B752" i="12"/>
  <c r="B753" i="12"/>
  <c r="B754" i="12"/>
  <c r="B755" i="12"/>
  <c r="B756" i="12"/>
  <c r="B757" i="12"/>
  <c r="B758" i="12"/>
  <c r="B759" i="12"/>
  <c r="B760" i="12"/>
  <c r="B761" i="12"/>
  <c r="B762" i="12"/>
  <c r="B763" i="12"/>
  <c r="B764" i="12"/>
  <c r="B765" i="12"/>
  <c r="B766" i="12"/>
  <c r="B767" i="12"/>
  <c r="B768" i="12"/>
  <c r="B769" i="12"/>
  <c r="B770" i="12"/>
  <c r="B771" i="12"/>
  <c r="B772" i="12"/>
  <c r="B773" i="12"/>
  <c r="B774" i="12"/>
  <c r="B775" i="12"/>
  <c r="B776" i="12"/>
  <c r="B777" i="12"/>
  <c r="B778" i="12"/>
  <c r="B779" i="12"/>
  <c r="B780" i="12"/>
  <c r="B781" i="12"/>
  <c r="B782" i="12"/>
  <c r="B783" i="12"/>
  <c r="B784" i="12"/>
  <c r="B785" i="12"/>
  <c r="B786" i="12"/>
  <c r="B787" i="12"/>
  <c r="B788" i="12"/>
  <c r="B789" i="12"/>
  <c r="B790" i="12"/>
  <c r="B791" i="12"/>
  <c r="B792" i="12"/>
  <c r="B793" i="12"/>
  <c r="B794" i="12"/>
  <c r="B795" i="12"/>
  <c r="B796" i="12"/>
  <c r="B797" i="12"/>
  <c r="B798" i="12"/>
  <c r="B799" i="12"/>
  <c r="B800" i="12"/>
  <c r="B801" i="12"/>
  <c r="B802" i="12"/>
  <c r="B803" i="12"/>
  <c r="B804" i="12"/>
  <c r="B805" i="12"/>
  <c r="B806" i="12"/>
  <c r="B807" i="12"/>
  <c r="B808" i="12"/>
  <c r="B809" i="12"/>
  <c r="B810" i="12"/>
  <c r="B811" i="12"/>
  <c r="B812" i="12"/>
  <c r="B813" i="12"/>
  <c r="B814" i="12"/>
  <c r="B815" i="12"/>
  <c r="B816" i="12"/>
  <c r="B817" i="12"/>
  <c r="B818" i="12"/>
  <c r="B819" i="12"/>
  <c r="B820" i="12"/>
  <c r="B821" i="12"/>
  <c r="B822" i="12"/>
  <c r="B823" i="12"/>
  <c r="B824" i="12"/>
  <c r="B825" i="12"/>
  <c r="B826" i="12"/>
  <c r="B827" i="12"/>
  <c r="B828" i="12"/>
  <c r="B829" i="12"/>
  <c r="B830" i="12"/>
  <c r="B831" i="12"/>
  <c r="B832" i="12"/>
  <c r="B833" i="12"/>
  <c r="B834" i="12"/>
  <c r="B835" i="12"/>
  <c r="B836" i="12"/>
  <c r="B837" i="12"/>
  <c r="B838" i="12"/>
  <c r="B839" i="12"/>
  <c r="B840" i="12"/>
  <c r="B841" i="12"/>
  <c r="B842" i="12"/>
  <c r="B843" i="12"/>
  <c r="B844" i="12"/>
  <c r="B845" i="12"/>
  <c r="B846" i="12"/>
  <c r="B847" i="12"/>
  <c r="B848" i="12"/>
  <c r="B849" i="12"/>
  <c r="B850" i="12"/>
  <c r="B851" i="12"/>
  <c r="B852" i="12"/>
  <c r="B853" i="12"/>
  <c r="B854" i="12"/>
  <c r="B855" i="12"/>
  <c r="B856" i="12"/>
  <c r="B857" i="12"/>
  <c r="B858" i="12"/>
  <c r="B859" i="12"/>
  <c r="B860" i="12"/>
  <c r="B861" i="12"/>
  <c r="B862" i="12"/>
  <c r="B863" i="12"/>
  <c r="B864" i="12"/>
  <c r="B865" i="12"/>
  <c r="B866" i="12"/>
  <c r="B867" i="12"/>
  <c r="B868" i="12"/>
  <c r="B869" i="12"/>
  <c r="B870" i="12"/>
  <c r="B871" i="12"/>
  <c r="B872" i="12"/>
  <c r="B873" i="12"/>
  <c r="B874" i="12"/>
  <c r="B875" i="12"/>
  <c r="B876" i="12"/>
  <c r="B877" i="12"/>
  <c r="B878" i="12"/>
  <c r="B879" i="12"/>
  <c r="B880" i="12"/>
  <c r="B881" i="12"/>
  <c r="B882" i="12"/>
  <c r="B883" i="12"/>
  <c r="B884" i="12"/>
  <c r="B885" i="12"/>
  <c r="B886" i="12"/>
  <c r="B887" i="12"/>
  <c r="B888" i="12"/>
  <c r="B889" i="12"/>
  <c r="B890" i="12"/>
  <c r="B891" i="12"/>
  <c r="B892" i="12"/>
  <c r="B893" i="12"/>
  <c r="B894" i="12"/>
  <c r="B895" i="12"/>
  <c r="B896" i="12"/>
  <c r="B897" i="12"/>
  <c r="B898" i="12"/>
  <c r="B899" i="12"/>
  <c r="B900" i="12"/>
  <c r="B901" i="12"/>
  <c r="B902" i="12"/>
  <c r="B903" i="12"/>
  <c r="B904" i="12"/>
  <c r="B905" i="12"/>
  <c r="B906" i="12"/>
  <c r="B907" i="12"/>
  <c r="B908" i="12"/>
  <c r="B909" i="12"/>
  <c r="B910" i="12"/>
  <c r="B911" i="12"/>
  <c r="B912" i="12"/>
  <c r="B913" i="12"/>
  <c r="B914" i="12"/>
  <c r="B915" i="12"/>
  <c r="B916" i="12"/>
  <c r="B917" i="12"/>
  <c r="B918" i="12"/>
  <c r="B919" i="12"/>
  <c r="B920" i="12"/>
  <c r="B921" i="12"/>
  <c r="B922" i="12"/>
  <c r="B923" i="12"/>
  <c r="B924" i="12"/>
  <c r="B925" i="12"/>
  <c r="B926" i="12"/>
  <c r="B927" i="12"/>
  <c r="B928" i="12"/>
  <c r="B929" i="12"/>
  <c r="B930" i="12"/>
  <c r="B931" i="12"/>
  <c r="B932" i="12"/>
  <c r="B933" i="12"/>
  <c r="B934" i="12"/>
  <c r="B935" i="12"/>
  <c r="B936" i="12"/>
  <c r="B937" i="12"/>
  <c r="B938" i="12"/>
  <c r="B939" i="12"/>
  <c r="B940" i="12"/>
  <c r="B941" i="12"/>
  <c r="B942" i="12"/>
  <c r="B943" i="12"/>
  <c r="B944" i="12"/>
  <c r="B945" i="12"/>
  <c r="B946" i="12"/>
  <c r="B947" i="12"/>
  <c r="B948" i="12"/>
  <c r="B949" i="12"/>
  <c r="B950" i="12"/>
  <c r="B951" i="12"/>
  <c r="B952" i="12"/>
  <c r="B953" i="12"/>
  <c r="B954" i="12"/>
  <c r="B955" i="12"/>
  <c r="B956" i="12"/>
  <c r="B957" i="12"/>
  <c r="B958" i="12"/>
  <c r="B959" i="12"/>
  <c r="B960" i="12"/>
  <c r="B961" i="12"/>
  <c r="B962" i="12"/>
  <c r="B963" i="12"/>
  <c r="B964" i="12"/>
  <c r="B965" i="12"/>
  <c r="B966" i="12"/>
  <c r="B967" i="12"/>
  <c r="B968" i="12"/>
  <c r="B969" i="12"/>
  <c r="B970" i="12"/>
  <c r="B971" i="12"/>
  <c r="B972" i="12"/>
  <c r="B973" i="12"/>
  <c r="B974" i="12"/>
  <c r="B975" i="12"/>
  <c r="B976" i="12"/>
  <c r="B977" i="12"/>
  <c r="B978" i="12"/>
  <c r="B979" i="12"/>
  <c r="B980" i="12"/>
  <c r="B981" i="12"/>
  <c r="B982" i="12"/>
  <c r="B983" i="12"/>
  <c r="B984" i="12"/>
  <c r="B985" i="12"/>
  <c r="B986" i="12"/>
  <c r="B987" i="12"/>
  <c r="B988" i="12"/>
  <c r="B989" i="12"/>
  <c r="B990" i="12"/>
  <c r="B991" i="12"/>
  <c r="B992" i="12"/>
  <c r="B993" i="12"/>
  <c r="B994" i="12"/>
  <c r="B995" i="12"/>
  <c r="B996" i="12"/>
  <c r="B997" i="12"/>
  <c r="B998" i="12"/>
  <c r="B999" i="12"/>
  <c r="B1000" i="12"/>
  <c r="B1001" i="12"/>
  <c r="B1002" i="12"/>
  <c r="B1003" i="12"/>
  <c r="B1004" i="12"/>
  <c r="B1005" i="12"/>
  <c r="B1006" i="12"/>
  <c r="B1007" i="12"/>
  <c r="B1008" i="12"/>
  <c r="B1009" i="12"/>
  <c r="B1010" i="12"/>
  <c r="B1011" i="12"/>
  <c r="B1012" i="12"/>
  <c r="B1013" i="12"/>
  <c r="B1014" i="12"/>
  <c r="B1015" i="12"/>
  <c r="B1016" i="12"/>
  <c r="B1017" i="12"/>
  <c r="B1018" i="12"/>
  <c r="B1019" i="12"/>
  <c r="B1020" i="12"/>
  <c r="B1021" i="12"/>
  <c r="B1022" i="12"/>
  <c r="B1023" i="12"/>
  <c r="B1024" i="12"/>
  <c r="B1025" i="12"/>
  <c r="B1026" i="12"/>
  <c r="B1027" i="12"/>
  <c r="B1028" i="12"/>
  <c r="B1029" i="12"/>
  <c r="B1030" i="12"/>
  <c r="B1031" i="12"/>
  <c r="B1032" i="12"/>
  <c r="B1033" i="12"/>
  <c r="B1034" i="12"/>
  <c r="B1035" i="12"/>
  <c r="B1036" i="12"/>
  <c r="B1037" i="12"/>
  <c r="B1038" i="12"/>
  <c r="B1039" i="12"/>
  <c r="B1040" i="12"/>
  <c r="B1041" i="12"/>
  <c r="B1042" i="12"/>
  <c r="B1043" i="12"/>
  <c r="B1044" i="12"/>
  <c r="B1045" i="12"/>
  <c r="B1046" i="12"/>
  <c r="B1047" i="12"/>
  <c r="B1048" i="12"/>
  <c r="B1049" i="12"/>
  <c r="B1050" i="12"/>
  <c r="B1051" i="12"/>
  <c r="B1052" i="12"/>
  <c r="B1053" i="12"/>
  <c r="B1054" i="12"/>
  <c r="B1055" i="12"/>
  <c r="B1056" i="12"/>
  <c r="B1057" i="12"/>
  <c r="B1058" i="12"/>
  <c r="B1059" i="12"/>
  <c r="B1060" i="12"/>
  <c r="B1061" i="12"/>
  <c r="B1062" i="12"/>
  <c r="B1063" i="12"/>
  <c r="B1064" i="12"/>
  <c r="B1065" i="12"/>
  <c r="B1066" i="12"/>
  <c r="B1067" i="12"/>
  <c r="B1068" i="12"/>
  <c r="B1069" i="12"/>
  <c r="B1070" i="12"/>
  <c r="B1071" i="12"/>
  <c r="B1072" i="12"/>
  <c r="B1073" i="12"/>
  <c r="B1074" i="12"/>
  <c r="B1075" i="12"/>
  <c r="B1076" i="12"/>
  <c r="B1077" i="12"/>
  <c r="B1078" i="12"/>
  <c r="B1079" i="12"/>
  <c r="B1080" i="12"/>
  <c r="B1081" i="12"/>
  <c r="B1082" i="12"/>
  <c r="B1083" i="12"/>
  <c r="B1084" i="12"/>
  <c r="B1085" i="12"/>
  <c r="B1086" i="12"/>
  <c r="B1087" i="12"/>
  <c r="B1088" i="12"/>
  <c r="B1089" i="12"/>
  <c r="B1090" i="12"/>
  <c r="B1091" i="12"/>
  <c r="B1092" i="12"/>
  <c r="B1093" i="12"/>
  <c r="B1094" i="12"/>
  <c r="B1095" i="12"/>
  <c r="B1096" i="12"/>
  <c r="B1097" i="12"/>
  <c r="B1098" i="12"/>
  <c r="B1099" i="12"/>
  <c r="B1100" i="12"/>
  <c r="B1101" i="12"/>
  <c r="B1102" i="12"/>
  <c r="B1103" i="12"/>
  <c r="B1104" i="12"/>
  <c r="B1105" i="12"/>
  <c r="B1106" i="12"/>
  <c r="B1107" i="12"/>
  <c r="B1108" i="12"/>
  <c r="B1109" i="12"/>
  <c r="B1110" i="12"/>
  <c r="B1111" i="12"/>
  <c r="B1112" i="12"/>
  <c r="B1113" i="12"/>
  <c r="B1114" i="12"/>
  <c r="B1115" i="12"/>
  <c r="B1116" i="12"/>
  <c r="B1117" i="12"/>
  <c r="B1118" i="12"/>
  <c r="B1119" i="12"/>
  <c r="B1120" i="12"/>
  <c r="B1121" i="12"/>
  <c r="B1122" i="12"/>
  <c r="B1123" i="12"/>
  <c r="B1124" i="12"/>
  <c r="B1125" i="12"/>
  <c r="B1126" i="12"/>
  <c r="B1127" i="12"/>
  <c r="B1128" i="12"/>
  <c r="B1129" i="12"/>
  <c r="B1130" i="12"/>
  <c r="B1131" i="12"/>
  <c r="B1132" i="12"/>
  <c r="B1133" i="12"/>
  <c r="B1134" i="12"/>
  <c r="B1135" i="12"/>
  <c r="B1136" i="12"/>
  <c r="B1137" i="12"/>
  <c r="B1138" i="12"/>
  <c r="B1139" i="12"/>
  <c r="B1140" i="12"/>
  <c r="B1141" i="12"/>
  <c r="B1142" i="12"/>
  <c r="B1143" i="12"/>
  <c r="B1144" i="12"/>
  <c r="B1145" i="12"/>
  <c r="B1146" i="12"/>
  <c r="B1147" i="12"/>
  <c r="B1148" i="12"/>
  <c r="B1149" i="12"/>
  <c r="B1150" i="12"/>
  <c r="B1151" i="12"/>
  <c r="B1152" i="12"/>
  <c r="B1153" i="12"/>
  <c r="B1154" i="12"/>
  <c r="B1155" i="12"/>
  <c r="B1156" i="12"/>
  <c r="B1157" i="12"/>
  <c r="B1158" i="12"/>
  <c r="B1159" i="12"/>
  <c r="B1160" i="12"/>
  <c r="B1161" i="12"/>
  <c r="B1162" i="12"/>
  <c r="B1163" i="12"/>
  <c r="B1164" i="12"/>
  <c r="B1165" i="12"/>
  <c r="B1166" i="12"/>
  <c r="B1167" i="12"/>
  <c r="B1168" i="12"/>
  <c r="B1169" i="12"/>
  <c r="B1170" i="12"/>
  <c r="B1171" i="12"/>
  <c r="B1172" i="12"/>
  <c r="B1173" i="12"/>
  <c r="B1174" i="12"/>
  <c r="B1175" i="12"/>
  <c r="B1176" i="12"/>
  <c r="B1177" i="12"/>
  <c r="B1178" i="12"/>
  <c r="B1179" i="12"/>
  <c r="B1180" i="12"/>
  <c r="B1181" i="12"/>
  <c r="B1182" i="12"/>
  <c r="B1183" i="12"/>
  <c r="B1184" i="12"/>
  <c r="B1185" i="12"/>
  <c r="B1186" i="12"/>
  <c r="B1187" i="12"/>
  <c r="B1188" i="12"/>
  <c r="B1189" i="12"/>
  <c r="B1190" i="12"/>
  <c r="B1191" i="12"/>
  <c r="B1192" i="12"/>
  <c r="B1193" i="12"/>
  <c r="B1194" i="12"/>
  <c r="B1195" i="12"/>
  <c r="B1196" i="12"/>
  <c r="B1197" i="12"/>
  <c r="B1198" i="12"/>
  <c r="B1199" i="12"/>
  <c r="B1200" i="12"/>
  <c r="B1201" i="12"/>
  <c r="B1202" i="12"/>
  <c r="B1203" i="12"/>
  <c r="B1204" i="12"/>
  <c r="B1205" i="12"/>
  <c r="B1206" i="12"/>
  <c r="B1207" i="12"/>
  <c r="B1208" i="12"/>
  <c r="B1209" i="12"/>
  <c r="B1210" i="12"/>
  <c r="B1211" i="12"/>
  <c r="B1212" i="12"/>
  <c r="B1213" i="12"/>
  <c r="B1214" i="12"/>
  <c r="B1215" i="12"/>
  <c r="B1216" i="12"/>
  <c r="B1217" i="12"/>
  <c r="B1218" i="12"/>
  <c r="B1219" i="12"/>
  <c r="B1220" i="12"/>
  <c r="B1221" i="12"/>
  <c r="B1222" i="12"/>
  <c r="B1223" i="12"/>
  <c r="B1224" i="12"/>
  <c r="B1225" i="12"/>
  <c r="B1226" i="12"/>
  <c r="B1227" i="12"/>
  <c r="B1228" i="12"/>
  <c r="B1229" i="12"/>
  <c r="B1230" i="12"/>
  <c r="B1231" i="12"/>
  <c r="B1232" i="12"/>
  <c r="B1233" i="12"/>
  <c r="B1234" i="12"/>
  <c r="B1235" i="12"/>
  <c r="B1236" i="12"/>
  <c r="B1237" i="12"/>
  <c r="B1238" i="12"/>
  <c r="B1239" i="12"/>
  <c r="B1240" i="12"/>
  <c r="B1241" i="12"/>
  <c r="B1242" i="12"/>
  <c r="B1243" i="12"/>
  <c r="B1244" i="12"/>
  <c r="B1245" i="12"/>
  <c r="B1246" i="12"/>
  <c r="B1247" i="12"/>
  <c r="B1248" i="12"/>
  <c r="B1249" i="12"/>
  <c r="B1250" i="12"/>
  <c r="B1251" i="12"/>
  <c r="B1252" i="12"/>
  <c r="B1253" i="12"/>
  <c r="B1254" i="12"/>
  <c r="B1255" i="12"/>
  <c r="B1256" i="12"/>
  <c r="B1257" i="12"/>
  <c r="B1258" i="12"/>
  <c r="B1259" i="12"/>
  <c r="B1260" i="12"/>
  <c r="B1261" i="12"/>
  <c r="B1262" i="12"/>
  <c r="B1263" i="12"/>
  <c r="B1264" i="12"/>
  <c r="B1265" i="12"/>
  <c r="B1266" i="12"/>
  <c r="B1267" i="12"/>
  <c r="B1268" i="12"/>
  <c r="B1269" i="12"/>
  <c r="B1270" i="12"/>
  <c r="B1271" i="12"/>
  <c r="B1272" i="12"/>
  <c r="B1273" i="12"/>
  <c r="B1274" i="12"/>
  <c r="B1275" i="12"/>
  <c r="B1276" i="12"/>
  <c r="B1277" i="12"/>
  <c r="B1278" i="12"/>
  <c r="B1279" i="12"/>
  <c r="B1280" i="12"/>
  <c r="B1281" i="12"/>
  <c r="B1282" i="12"/>
  <c r="B1283" i="12"/>
  <c r="B1284" i="12"/>
  <c r="B1285" i="12"/>
  <c r="B1286" i="12"/>
  <c r="B1287" i="12"/>
  <c r="B1288" i="12"/>
  <c r="B1289" i="12"/>
  <c r="B1290" i="12"/>
  <c r="B1291" i="12"/>
  <c r="B1292" i="12"/>
  <c r="B1293" i="12"/>
  <c r="B1294" i="12"/>
  <c r="B1295" i="12"/>
  <c r="B1296" i="12"/>
  <c r="B1297" i="12"/>
  <c r="B1298" i="12"/>
  <c r="B1299" i="12"/>
  <c r="B1300" i="12"/>
  <c r="B1301" i="12"/>
  <c r="B1302" i="12"/>
  <c r="B1303" i="12"/>
  <c r="B1304" i="12"/>
  <c r="B1305" i="12"/>
  <c r="B1306" i="12"/>
  <c r="B1307" i="12"/>
  <c r="B1308" i="12"/>
  <c r="B1309" i="12"/>
  <c r="B1310" i="12"/>
  <c r="B1311" i="12"/>
  <c r="B1312" i="12"/>
  <c r="B1313" i="12"/>
  <c r="B1314" i="12"/>
  <c r="B1315" i="12"/>
  <c r="B1316" i="12"/>
  <c r="B1317" i="12"/>
  <c r="B1318" i="12"/>
  <c r="B1319" i="12"/>
  <c r="B1320" i="12"/>
  <c r="B1321" i="12"/>
  <c r="B1322" i="12"/>
  <c r="B1323" i="12"/>
  <c r="B1324" i="12"/>
  <c r="B1325" i="12"/>
  <c r="B1326" i="12"/>
  <c r="B1327" i="12"/>
  <c r="B1328" i="12"/>
  <c r="B1329" i="12"/>
  <c r="B1330" i="12"/>
  <c r="B1331" i="12"/>
  <c r="B1332" i="12"/>
  <c r="B1333" i="12"/>
  <c r="B1334" i="12"/>
  <c r="B1335" i="12"/>
  <c r="B1336" i="12"/>
  <c r="B1337" i="12"/>
  <c r="B1338" i="12"/>
  <c r="B1339" i="12"/>
  <c r="B1340" i="12"/>
  <c r="B1341" i="12"/>
  <c r="B1342" i="12"/>
  <c r="B1343" i="12"/>
  <c r="B1344" i="12"/>
  <c r="B1345" i="12"/>
  <c r="B1346" i="12"/>
  <c r="B1347" i="12"/>
  <c r="B1348" i="12"/>
  <c r="B1349" i="12"/>
  <c r="B1350" i="12"/>
  <c r="B1351" i="12"/>
  <c r="B1352" i="12"/>
  <c r="B1353" i="12"/>
  <c r="B1354" i="12"/>
  <c r="B1355" i="12"/>
  <c r="B1356" i="12"/>
  <c r="B1357" i="12"/>
  <c r="B1358" i="12"/>
  <c r="B1359" i="12"/>
  <c r="B1360" i="12"/>
  <c r="B1361" i="12"/>
  <c r="B1362" i="12"/>
  <c r="B1363" i="12"/>
  <c r="B1364" i="12"/>
  <c r="B1365" i="12"/>
  <c r="B1366" i="12"/>
  <c r="B1367" i="12"/>
  <c r="B1368" i="12"/>
  <c r="B1369" i="12"/>
  <c r="B1370" i="12"/>
  <c r="B1371" i="12"/>
  <c r="B1372" i="12"/>
  <c r="B1373" i="12"/>
  <c r="B1374" i="12"/>
  <c r="B1375" i="12"/>
  <c r="B1376" i="12"/>
  <c r="B1377" i="12"/>
  <c r="B1378" i="12"/>
  <c r="B1379" i="12"/>
  <c r="B1380" i="12"/>
  <c r="B1381" i="12"/>
  <c r="B1382" i="12"/>
  <c r="B1383" i="12"/>
  <c r="B1384" i="12"/>
  <c r="B1385" i="12"/>
  <c r="B1386" i="12"/>
  <c r="B1387" i="12"/>
  <c r="B1388" i="12"/>
  <c r="B1389" i="12"/>
  <c r="B1390" i="12"/>
  <c r="B1391" i="12"/>
  <c r="B1392" i="12"/>
  <c r="B1393" i="12"/>
  <c r="B1394" i="12"/>
  <c r="B1395" i="12"/>
  <c r="B1396" i="12"/>
  <c r="B1397" i="12"/>
  <c r="B1398" i="12"/>
  <c r="B1399" i="12"/>
  <c r="B1400" i="12"/>
  <c r="B1401" i="12"/>
  <c r="B1402" i="12"/>
  <c r="B1403" i="12"/>
  <c r="B1404" i="12"/>
  <c r="B1405" i="12"/>
  <c r="B1406" i="12"/>
  <c r="B1407" i="12"/>
  <c r="B1408" i="12"/>
  <c r="B1409" i="12"/>
  <c r="B1410" i="12"/>
  <c r="B1411" i="12"/>
  <c r="B1412" i="12"/>
  <c r="B1413" i="12"/>
  <c r="B1414" i="12"/>
  <c r="B1415" i="12"/>
  <c r="B1416" i="12"/>
  <c r="B1417" i="12"/>
  <c r="B1418" i="12"/>
  <c r="B1419" i="12"/>
  <c r="B1420" i="12"/>
  <c r="B1421" i="12"/>
  <c r="B1422" i="12"/>
  <c r="B1423" i="12"/>
  <c r="B1424" i="12"/>
  <c r="B1425" i="12"/>
  <c r="B1426" i="12"/>
  <c r="B1427" i="12"/>
  <c r="B1428" i="12"/>
  <c r="B1429" i="12"/>
  <c r="B1430" i="12"/>
  <c r="B1431" i="12"/>
  <c r="B1432" i="12"/>
  <c r="B1433" i="12"/>
  <c r="B1434" i="12"/>
  <c r="B1435" i="12"/>
  <c r="B1436" i="12"/>
  <c r="B1437" i="12"/>
  <c r="B1438" i="12"/>
  <c r="B1439" i="12"/>
  <c r="B1440" i="12"/>
  <c r="B1441" i="12"/>
  <c r="B1442" i="12"/>
  <c r="B1443" i="12"/>
  <c r="B1444" i="12"/>
  <c r="B1445" i="12"/>
  <c r="B1446" i="12"/>
  <c r="B1447" i="12"/>
  <c r="B1448" i="12"/>
  <c r="B1449" i="12"/>
  <c r="B1450" i="12"/>
  <c r="B1451" i="12"/>
  <c r="B1452" i="12"/>
  <c r="B1453" i="12"/>
  <c r="B1454" i="12"/>
  <c r="B1455" i="12"/>
  <c r="B1456" i="12"/>
  <c r="B1457" i="12"/>
  <c r="B1458" i="12"/>
  <c r="B1459" i="12"/>
  <c r="B1460" i="12"/>
  <c r="B1461" i="12"/>
  <c r="B1462" i="12"/>
  <c r="B1463" i="12"/>
  <c r="B1464" i="12"/>
  <c r="B1465" i="12"/>
  <c r="B1466" i="12"/>
  <c r="B1467" i="12"/>
  <c r="B1468" i="12"/>
  <c r="B1469" i="12"/>
  <c r="B1470" i="12"/>
  <c r="B1471" i="12"/>
  <c r="B1472" i="12"/>
  <c r="B1473" i="12"/>
  <c r="B1474" i="12"/>
  <c r="B1475" i="12"/>
  <c r="B1476" i="12"/>
  <c r="B1477" i="12"/>
  <c r="B1478" i="12"/>
  <c r="B1479" i="12"/>
  <c r="B1480" i="12"/>
  <c r="B1481" i="12"/>
  <c r="B1482" i="12"/>
  <c r="B1483" i="12"/>
  <c r="B1484" i="12"/>
  <c r="B1485" i="12"/>
  <c r="B1486" i="12"/>
  <c r="B1487" i="12"/>
  <c r="B1488" i="12"/>
  <c r="B1489" i="12"/>
  <c r="B1490" i="12"/>
  <c r="B1491" i="12"/>
  <c r="B1492" i="12"/>
  <c r="B1493" i="12"/>
  <c r="B1494" i="12"/>
  <c r="B1495" i="12"/>
  <c r="B1496" i="12"/>
  <c r="B1497" i="12"/>
  <c r="B1498" i="12"/>
  <c r="B1499" i="12"/>
  <c r="B1500" i="12"/>
  <c r="B1501" i="12"/>
  <c r="B1502" i="12"/>
  <c r="B1503" i="12"/>
  <c r="B1504" i="12"/>
  <c r="B1505" i="12"/>
  <c r="B1506" i="12"/>
  <c r="B1507" i="12"/>
  <c r="B1508" i="12"/>
  <c r="B1509" i="12"/>
  <c r="B1510" i="12"/>
  <c r="B1511" i="12"/>
  <c r="B1512" i="12"/>
  <c r="B1513" i="12"/>
  <c r="B1514" i="12"/>
  <c r="B1515" i="12"/>
  <c r="B1516" i="12"/>
  <c r="B1517" i="12"/>
  <c r="B1518" i="12"/>
  <c r="B1519" i="12"/>
  <c r="B1520" i="12"/>
  <c r="B1521" i="12"/>
  <c r="B1522" i="12"/>
  <c r="B1523" i="12"/>
  <c r="B1524" i="12"/>
  <c r="B1525" i="12"/>
  <c r="B1526" i="12"/>
  <c r="B1527" i="12"/>
  <c r="B1528" i="12"/>
  <c r="B1529" i="12"/>
  <c r="B1530" i="12"/>
  <c r="B1531" i="12"/>
  <c r="B1532" i="12"/>
  <c r="B1533" i="12"/>
  <c r="B1534" i="12"/>
  <c r="B1535" i="12"/>
  <c r="B1536" i="12"/>
  <c r="B1537" i="12"/>
  <c r="B1538" i="12"/>
  <c r="B1539" i="12"/>
  <c r="B1540" i="12"/>
  <c r="B1541" i="12"/>
  <c r="B1542" i="12"/>
  <c r="B1543" i="12"/>
  <c r="B1544" i="12"/>
  <c r="B1545" i="12"/>
  <c r="B1546" i="12"/>
  <c r="B1547" i="12"/>
  <c r="B1548" i="12"/>
  <c r="B1549" i="12"/>
  <c r="B1550" i="12"/>
  <c r="B1551" i="12"/>
  <c r="B1552" i="12"/>
  <c r="B1553" i="12"/>
  <c r="B1554" i="12"/>
  <c r="B1555" i="12"/>
  <c r="B1556" i="12"/>
  <c r="B1557" i="12"/>
  <c r="B1558" i="12"/>
  <c r="B1559" i="12"/>
  <c r="B1560" i="12"/>
  <c r="B1561" i="12"/>
  <c r="B1562" i="12"/>
  <c r="B1563" i="12"/>
  <c r="B1564" i="12"/>
  <c r="B1565" i="12"/>
  <c r="B1566" i="12"/>
  <c r="B1567" i="12"/>
  <c r="B1568" i="12"/>
  <c r="B1569" i="12"/>
  <c r="B1570" i="12"/>
  <c r="B1571" i="12"/>
  <c r="B1572" i="12"/>
  <c r="B1573" i="12"/>
  <c r="B1574" i="12"/>
  <c r="B1575" i="12"/>
  <c r="B1576" i="12"/>
  <c r="B1577" i="12"/>
  <c r="B1578" i="12"/>
  <c r="B1579" i="12"/>
  <c r="B1580" i="12"/>
  <c r="B1581" i="12"/>
  <c r="B1582" i="12"/>
  <c r="B1583" i="12"/>
  <c r="B1584" i="12"/>
  <c r="B1585" i="12"/>
  <c r="B1586" i="12"/>
  <c r="B1587" i="12"/>
  <c r="B1588" i="12"/>
  <c r="B1589" i="12"/>
  <c r="B1590" i="12"/>
  <c r="B1591" i="12"/>
  <c r="B1592" i="12"/>
  <c r="B1593" i="12"/>
  <c r="B1594" i="12"/>
  <c r="B1595" i="12"/>
  <c r="B1596" i="12"/>
  <c r="B1597" i="12"/>
  <c r="B1598" i="12"/>
  <c r="B1599" i="12"/>
  <c r="B1600" i="12"/>
  <c r="B1601" i="12"/>
  <c r="B1602" i="12"/>
  <c r="B1603" i="12"/>
  <c r="B1604" i="12"/>
  <c r="B1605" i="12"/>
  <c r="B1606" i="12"/>
  <c r="B1607" i="12"/>
  <c r="B1608" i="12"/>
  <c r="B1609" i="12"/>
  <c r="B1610" i="12"/>
  <c r="B1611" i="12"/>
  <c r="B1612" i="12"/>
  <c r="B1613" i="12"/>
  <c r="B1614" i="12"/>
  <c r="B1615" i="12"/>
  <c r="B1616" i="12"/>
  <c r="B1617" i="12"/>
  <c r="B1618" i="12"/>
  <c r="B1619" i="12"/>
  <c r="B1620" i="12"/>
  <c r="B1621" i="12"/>
  <c r="B1622" i="12"/>
  <c r="B1623" i="12"/>
  <c r="B1624" i="12"/>
  <c r="B1625" i="12"/>
  <c r="B1626" i="12"/>
  <c r="B1627" i="12"/>
  <c r="B1628" i="12"/>
  <c r="B1629" i="12"/>
  <c r="B1630" i="12"/>
  <c r="B1631" i="12"/>
  <c r="B1632" i="12"/>
  <c r="B1633" i="12"/>
  <c r="B1634" i="12"/>
  <c r="B1635" i="12"/>
  <c r="B1636" i="12"/>
  <c r="B1637" i="12"/>
  <c r="B1638" i="12"/>
  <c r="B1639" i="12"/>
  <c r="B1640" i="12"/>
  <c r="B1641" i="12"/>
  <c r="B1642" i="12"/>
  <c r="B1643" i="12"/>
  <c r="B1644" i="12"/>
  <c r="B1645" i="12"/>
  <c r="B1646" i="12"/>
  <c r="B1647" i="12"/>
  <c r="B1648" i="12"/>
  <c r="B1649" i="12"/>
  <c r="B1650" i="12"/>
  <c r="B1651" i="12"/>
  <c r="B1652" i="12"/>
  <c r="B1653" i="12"/>
  <c r="B1654" i="12"/>
  <c r="B1655" i="12"/>
  <c r="B1656" i="12"/>
  <c r="B1657" i="12"/>
  <c r="B1658" i="12"/>
  <c r="B1659" i="12"/>
  <c r="B1660" i="12"/>
  <c r="B1661" i="12"/>
  <c r="B1662" i="12"/>
  <c r="B1663" i="12"/>
  <c r="B1664" i="12"/>
  <c r="B1665" i="12"/>
  <c r="B1666" i="12"/>
  <c r="B1667" i="12"/>
  <c r="B1668" i="12"/>
  <c r="B1669" i="12"/>
  <c r="B1670" i="12"/>
  <c r="B1671" i="12"/>
  <c r="B1672" i="12"/>
  <c r="B1673" i="12"/>
  <c r="B1674" i="12"/>
  <c r="B1675" i="12"/>
  <c r="B1676" i="12"/>
  <c r="B1677" i="12"/>
  <c r="B1678" i="12"/>
  <c r="B1679" i="12"/>
  <c r="B1680" i="12"/>
  <c r="B1681" i="12"/>
  <c r="B1682" i="12"/>
  <c r="B1683" i="12"/>
  <c r="B1684" i="12"/>
  <c r="B1685" i="12"/>
  <c r="B1686" i="12"/>
  <c r="B1687" i="12"/>
  <c r="B1688" i="12"/>
  <c r="B1689" i="12"/>
  <c r="B1690" i="12"/>
  <c r="B1691" i="12"/>
  <c r="B1692" i="12"/>
  <c r="B1693" i="12"/>
  <c r="B1694" i="12"/>
  <c r="B1695" i="12"/>
  <c r="B1696" i="12"/>
  <c r="B1697" i="12"/>
  <c r="B1698" i="12"/>
  <c r="B1699" i="12"/>
  <c r="B1700" i="12"/>
  <c r="B1701" i="12"/>
  <c r="B1702" i="12"/>
  <c r="B1703" i="12"/>
  <c r="B1704" i="12"/>
  <c r="B1705" i="12"/>
  <c r="B1706" i="12"/>
  <c r="B1707" i="12"/>
  <c r="B1708" i="12"/>
  <c r="B1709" i="12"/>
  <c r="B1710" i="12"/>
  <c r="B1711" i="12"/>
  <c r="B1712" i="12"/>
  <c r="B1713" i="12"/>
  <c r="B1714" i="12"/>
  <c r="B1715" i="12"/>
  <c r="B1716" i="12"/>
  <c r="B1717" i="12"/>
  <c r="B1718" i="12"/>
  <c r="B1719" i="12"/>
  <c r="B1720" i="12"/>
  <c r="B1721" i="12"/>
  <c r="B1722" i="12"/>
  <c r="B1723" i="12"/>
  <c r="B1724" i="12"/>
  <c r="B1725" i="12"/>
  <c r="B1726" i="12"/>
  <c r="B1727" i="12"/>
  <c r="B1728" i="12"/>
  <c r="B1729" i="12"/>
  <c r="B1730" i="12"/>
  <c r="B1731" i="12"/>
  <c r="B1732" i="12"/>
  <c r="B1733" i="12"/>
  <c r="B1734" i="12"/>
  <c r="B1735" i="12"/>
  <c r="B1736" i="12"/>
  <c r="B1737" i="12"/>
  <c r="B1738" i="12"/>
  <c r="B1739" i="12"/>
  <c r="B1740" i="12"/>
  <c r="B1741" i="12"/>
  <c r="B1742" i="12"/>
  <c r="B1743" i="12"/>
  <c r="B1744" i="12"/>
  <c r="B1745" i="12"/>
  <c r="B1746" i="12"/>
  <c r="B1747" i="12"/>
  <c r="B1748" i="12"/>
  <c r="B1749" i="12"/>
  <c r="B1750" i="12"/>
  <c r="B1751" i="12"/>
  <c r="B1752" i="12"/>
  <c r="B1753" i="12"/>
  <c r="B1754" i="12"/>
  <c r="B1755" i="12"/>
  <c r="B1756" i="12"/>
  <c r="B1757" i="12"/>
  <c r="B1758" i="12"/>
  <c r="B1759" i="12"/>
  <c r="B1760" i="12"/>
  <c r="B1761" i="12"/>
  <c r="B1762" i="12"/>
  <c r="B1763" i="12"/>
  <c r="B1764" i="12"/>
  <c r="B1765" i="12"/>
  <c r="B1766" i="12"/>
  <c r="B1767" i="12"/>
  <c r="B1768" i="12"/>
  <c r="B1769" i="12"/>
  <c r="B1770" i="12"/>
  <c r="B1771" i="12"/>
  <c r="B1772" i="12"/>
  <c r="B1773" i="12"/>
  <c r="B1774" i="12"/>
  <c r="B1775" i="12"/>
  <c r="B1776" i="12"/>
  <c r="B1777" i="12"/>
  <c r="B1778" i="12"/>
  <c r="B1779" i="12"/>
  <c r="B1780" i="12"/>
  <c r="B1781" i="12"/>
  <c r="B1782" i="12"/>
  <c r="B1783" i="12"/>
  <c r="B1784" i="12"/>
  <c r="B1785" i="12"/>
  <c r="B1786" i="12"/>
  <c r="B1787" i="12"/>
  <c r="B1788" i="12"/>
  <c r="B1789" i="12"/>
  <c r="B1790" i="12"/>
  <c r="B1791" i="12"/>
  <c r="B1792" i="12"/>
  <c r="B1793" i="12"/>
  <c r="B1794" i="12"/>
  <c r="B1795" i="12"/>
  <c r="B1796" i="12"/>
  <c r="B1797" i="12"/>
  <c r="B1798" i="12"/>
  <c r="B1799" i="12"/>
  <c r="B1800" i="12"/>
  <c r="B1801" i="12"/>
  <c r="B1802" i="12"/>
  <c r="B1803" i="12"/>
  <c r="B1804" i="12"/>
  <c r="B1805" i="12"/>
  <c r="B1806" i="12"/>
  <c r="B1807" i="12"/>
  <c r="B1808" i="12"/>
  <c r="B1809" i="12"/>
  <c r="B1810" i="12"/>
  <c r="B1811" i="12"/>
  <c r="B1812" i="12"/>
  <c r="B1813" i="12"/>
  <c r="B1814" i="12"/>
  <c r="B1815" i="12"/>
  <c r="B1816" i="12"/>
  <c r="B1817" i="12"/>
  <c r="B1818" i="12"/>
  <c r="B1819" i="12"/>
  <c r="B1820" i="12"/>
  <c r="B1821" i="12"/>
  <c r="B1822" i="12"/>
  <c r="B1823" i="12"/>
  <c r="B1824" i="12"/>
  <c r="B1825" i="12"/>
  <c r="B1826" i="12"/>
  <c r="B1827" i="12"/>
  <c r="B1828" i="12"/>
  <c r="B1829" i="12"/>
  <c r="B1830" i="12"/>
  <c r="B1831" i="12"/>
  <c r="B1832" i="12"/>
  <c r="B1833" i="12"/>
  <c r="B1834" i="12"/>
  <c r="B1835" i="12"/>
  <c r="B1836" i="12"/>
  <c r="B1837" i="12"/>
  <c r="B1838" i="12"/>
  <c r="B1839" i="12"/>
  <c r="B1840" i="12"/>
  <c r="B1841" i="12"/>
  <c r="B1842" i="12"/>
  <c r="B1843" i="12"/>
  <c r="B1844" i="12"/>
  <c r="B1845" i="12"/>
  <c r="B1846" i="12"/>
  <c r="B1847" i="12"/>
  <c r="B1848" i="12"/>
  <c r="B1849" i="12"/>
  <c r="B1850" i="12"/>
  <c r="B1851" i="12"/>
  <c r="B1852" i="12"/>
  <c r="B1853" i="12"/>
  <c r="B1854" i="12"/>
  <c r="B1855" i="12"/>
  <c r="B1856" i="12"/>
  <c r="B1857" i="12"/>
  <c r="B1858" i="12"/>
  <c r="B1859" i="12"/>
  <c r="B1860" i="12"/>
  <c r="B1861" i="12"/>
  <c r="B1862" i="12"/>
  <c r="B1863" i="12"/>
  <c r="B1864" i="12"/>
  <c r="B1865" i="12"/>
  <c r="B1866" i="12"/>
  <c r="B1867" i="12"/>
  <c r="B1868" i="12"/>
  <c r="B1869" i="12"/>
  <c r="B1870" i="12"/>
  <c r="B1871" i="12"/>
  <c r="B1872" i="12"/>
  <c r="B1873" i="12"/>
  <c r="B1874" i="12"/>
  <c r="B1875" i="12"/>
  <c r="B1876" i="12"/>
  <c r="B1877" i="12"/>
  <c r="B1878" i="12"/>
  <c r="B1879" i="12"/>
  <c r="B1880" i="12"/>
  <c r="B1881" i="12"/>
  <c r="B1882" i="12"/>
  <c r="B1883" i="12"/>
  <c r="B1884" i="12"/>
  <c r="B1885" i="12"/>
  <c r="B1886" i="12"/>
  <c r="B1887" i="12"/>
  <c r="B1888" i="12"/>
  <c r="B1889" i="12"/>
  <c r="B1890" i="12"/>
  <c r="B1891" i="12"/>
  <c r="B1892" i="12"/>
  <c r="B1893" i="12"/>
  <c r="B1894" i="12"/>
  <c r="B1895" i="12"/>
  <c r="B1896" i="12"/>
  <c r="B1897" i="12"/>
  <c r="B1898" i="12"/>
  <c r="B1899" i="12"/>
  <c r="B1900" i="12"/>
  <c r="B1901" i="12"/>
  <c r="B1902" i="12"/>
  <c r="B1903" i="12"/>
  <c r="B1904" i="12"/>
  <c r="B1905" i="12"/>
  <c r="B1906" i="12"/>
  <c r="B1907" i="12"/>
  <c r="B1908" i="12"/>
  <c r="B1909" i="12"/>
  <c r="B1910" i="12"/>
  <c r="B1911" i="12"/>
  <c r="B1912" i="12"/>
  <c r="B1913" i="12"/>
  <c r="B1914" i="12"/>
  <c r="B1915" i="12"/>
  <c r="B1916" i="12"/>
  <c r="B1917" i="12"/>
  <c r="B1918" i="12"/>
  <c r="B1919" i="12"/>
  <c r="B1920" i="12"/>
  <c r="B1921" i="12"/>
  <c r="B1922" i="12"/>
  <c r="B1923" i="12"/>
  <c r="B1924" i="12"/>
  <c r="B1925" i="12"/>
  <c r="B1926" i="12"/>
  <c r="B1927" i="12"/>
  <c r="B1928" i="12"/>
  <c r="B1929" i="12"/>
  <c r="B1930" i="12"/>
  <c r="B1931" i="12"/>
  <c r="B1932" i="12"/>
  <c r="B1933" i="12"/>
  <c r="B1934" i="12"/>
  <c r="B1935" i="12"/>
  <c r="B1936" i="12"/>
  <c r="B1937" i="12"/>
  <c r="B1938" i="12"/>
  <c r="B1939" i="12"/>
  <c r="B1940" i="12"/>
  <c r="B1941" i="12"/>
  <c r="B1942" i="12"/>
  <c r="B1943" i="12"/>
  <c r="B1944" i="12"/>
  <c r="B1945" i="12"/>
  <c r="B1946" i="12"/>
  <c r="B1947" i="12"/>
  <c r="B1948" i="12"/>
  <c r="B1949" i="12"/>
  <c r="B1950" i="12"/>
  <c r="B1951" i="12"/>
  <c r="B1952" i="12"/>
  <c r="B1953" i="12"/>
  <c r="B1954" i="12"/>
  <c r="B1955" i="12"/>
  <c r="B1956" i="12"/>
  <c r="B1957" i="12"/>
  <c r="B1958" i="12"/>
  <c r="B1959" i="12"/>
  <c r="B1960" i="12"/>
  <c r="B1961" i="12"/>
  <c r="B1962" i="12"/>
  <c r="B1963" i="12"/>
  <c r="B1964" i="12"/>
  <c r="B1965" i="12"/>
  <c r="B1966" i="12"/>
  <c r="B1967" i="12"/>
  <c r="B1968" i="12"/>
  <c r="B1969" i="12"/>
  <c r="B1970" i="12"/>
  <c r="B1971" i="12"/>
  <c r="B1972" i="12"/>
  <c r="B1973" i="12"/>
  <c r="B1974" i="12"/>
  <c r="B1975" i="12"/>
  <c r="B1976" i="12"/>
  <c r="B1977" i="12"/>
  <c r="B1978" i="12"/>
  <c r="B1979" i="12"/>
  <c r="B1980" i="12"/>
  <c r="B1981" i="12"/>
  <c r="B1982" i="12"/>
  <c r="B1983" i="12"/>
  <c r="B1984" i="12"/>
  <c r="B1985" i="12"/>
  <c r="B1986" i="12"/>
  <c r="B1987" i="12"/>
  <c r="B1988" i="12"/>
  <c r="B1989" i="12"/>
  <c r="B1990" i="12"/>
  <c r="B1991" i="12"/>
  <c r="B1992" i="12"/>
  <c r="B1993" i="12"/>
  <c r="B1994" i="12"/>
  <c r="B1995" i="12"/>
  <c r="B1996" i="12"/>
  <c r="B1997" i="12"/>
  <c r="B1998" i="12"/>
  <c r="B1999" i="12"/>
  <c r="B2000" i="12"/>
  <c r="B2001" i="12"/>
  <c r="B2002" i="12"/>
  <c r="B2003" i="12"/>
  <c r="B2004" i="12"/>
  <c r="B2005" i="12"/>
  <c r="B2006" i="12"/>
  <c r="B2007" i="12"/>
  <c r="B2008" i="12"/>
  <c r="B2009" i="12"/>
  <c r="B2010" i="12"/>
  <c r="B2011" i="12"/>
  <c r="B2012" i="12"/>
  <c r="B2013" i="12"/>
  <c r="B2014" i="12"/>
  <c r="B2015" i="12"/>
  <c r="B2016" i="12"/>
  <c r="B2017" i="12"/>
  <c r="B2018" i="12"/>
  <c r="B2019" i="12"/>
  <c r="B2020" i="12"/>
  <c r="B2021" i="12"/>
  <c r="B2022" i="12"/>
  <c r="B2023" i="12"/>
  <c r="B2024" i="12"/>
  <c r="B2025" i="12"/>
  <c r="B2026" i="12"/>
  <c r="B2027" i="12"/>
  <c r="B2028" i="12"/>
  <c r="B2029" i="12"/>
  <c r="B2030" i="12"/>
  <c r="B2031" i="12"/>
  <c r="B2032" i="12"/>
  <c r="B2033" i="12"/>
  <c r="B2034" i="12"/>
  <c r="B2035" i="12"/>
  <c r="B2036" i="12"/>
  <c r="B2037" i="12"/>
  <c r="B2038" i="12"/>
  <c r="B2039" i="12"/>
  <c r="B2040" i="12"/>
  <c r="B2041" i="12"/>
  <c r="B2042" i="12"/>
  <c r="B2043" i="12"/>
  <c r="B2044" i="12"/>
  <c r="B2045" i="12"/>
  <c r="B2046" i="12"/>
  <c r="B2047" i="12"/>
  <c r="B2048" i="12"/>
  <c r="B2049" i="12"/>
  <c r="B2050" i="12"/>
  <c r="B2051" i="12"/>
  <c r="B2052" i="12"/>
  <c r="B2053" i="12"/>
  <c r="B2054" i="12"/>
  <c r="B2055" i="12"/>
  <c r="B2056" i="12"/>
  <c r="B2057" i="12"/>
  <c r="B2058" i="12"/>
  <c r="B2059" i="12"/>
  <c r="B2060" i="12"/>
  <c r="B2061" i="12"/>
  <c r="B2062" i="12"/>
  <c r="B2063" i="12"/>
  <c r="B2064" i="12"/>
  <c r="B2065" i="12"/>
  <c r="B2066" i="12"/>
  <c r="B2067" i="12"/>
  <c r="B2068" i="12"/>
  <c r="B2069" i="12"/>
  <c r="B2070" i="12"/>
  <c r="B2071" i="12"/>
  <c r="B2072" i="12"/>
  <c r="B2073" i="12"/>
  <c r="B2074" i="12"/>
  <c r="B2075" i="12"/>
  <c r="B2076" i="12"/>
  <c r="B2077" i="12"/>
  <c r="B2078" i="12"/>
  <c r="B2079" i="12"/>
  <c r="B2080" i="12"/>
  <c r="B2081" i="12"/>
  <c r="B2082" i="12"/>
  <c r="B2083" i="12"/>
  <c r="B2084" i="12"/>
  <c r="B2085" i="12"/>
  <c r="B2086" i="12"/>
  <c r="B2087" i="12"/>
  <c r="B2088" i="12"/>
  <c r="B2089" i="12"/>
  <c r="B2090" i="12"/>
  <c r="B2091" i="12"/>
  <c r="B2092" i="12"/>
  <c r="B2093" i="12"/>
  <c r="B2094" i="12"/>
  <c r="B2095" i="12"/>
  <c r="B2096" i="12"/>
  <c r="B2097" i="12"/>
  <c r="B2098" i="12"/>
  <c r="B2099" i="12"/>
  <c r="B2100" i="12"/>
  <c r="B2101" i="12"/>
  <c r="B2102" i="12"/>
  <c r="B2103" i="12"/>
  <c r="B2104" i="12"/>
  <c r="B2105" i="12"/>
  <c r="B2106" i="12"/>
  <c r="B2107" i="12"/>
  <c r="B2108" i="12"/>
  <c r="B2109" i="12"/>
  <c r="B2110" i="12"/>
  <c r="B2111" i="12"/>
  <c r="B2112" i="12"/>
  <c r="B2113" i="12"/>
  <c r="B2114" i="12"/>
  <c r="B2115" i="12"/>
  <c r="B2116" i="12"/>
  <c r="B2117" i="12"/>
  <c r="B2118" i="12"/>
  <c r="B2119" i="12"/>
  <c r="B2120" i="12"/>
  <c r="B2121" i="12"/>
  <c r="B2122" i="12"/>
  <c r="B2123" i="12"/>
  <c r="B2124" i="12"/>
  <c r="B2125" i="12"/>
  <c r="B2126" i="12"/>
  <c r="B2127" i="12"/>
  <c r="B2128" i="12"/>
  <c r="B2129" i="12"/>
  <c r="B2130" i="12"/>
  <c r="B2131" i="12"/>
  <c r="B2132" i="12"/>
  <c r="B2133" i="12"/>
  <c r="B2134" i="12"/>
  <c r="B2" i="12"/>
  <c r="G7" i="4" l="1"/>
  <c r="G9" i="4" s="1"/>
  <c r="G5" i="4"/>
  <c r="A3" i="22" s="1"/>
  <c r="G5" i="26"/>
  <c r="G6" i="26" s="1"/>
  <c r="C15" i="24"/>
  <c r="C14" i="24"/>
  <c r="B15" i="24"/>
  <c r="B14" i="24"/>
  <c r="K2" i="24"/>
  <c r="L2" i="24"/>
  <c r="J2" i="24"/>
  <c r="I2" i="24"/>
  <c r="H2" i="24"/>
  <c r="G2" i="24"/>
  <c r="F2" i="24"/>
  <c r="D2" i="24"/>
  <c r="C2" i="24"/>
  <c r="D14" i="24"/>
  <c r="C10" i="24"/>
  <c r="D10" i="24"/>
  <c r="E10" i="24"/>
  <c r="F10" i="24"/>
  <c r="C11" i="24"/>
  <c r="D11" i="24"/>
  <c r="E11" i="24"/>
  <c r="F11" i="24"/>
  <c r="F9" i="24"/>
  <c r="E9" i="24"/>
  <c r="D9" i="24"/>
  <c r="C9" i="24"/>
  <c r="C6" i="24"/>
  <c r="D6" i="24"/>
  <c r="E6" i="24"/>
  <c r="F6" i="24"/>
  <c r="C7" i="24"/>
  <c r="D7" i="24"/>
  <c r="E7" i="24"/>
  <c r="F7" i="24"/>
  <c r="C8" i="24"/>
  <c r="D8" i="24"/>
  <c r="E8" i="24"/>
  <c r="F8" i="24"/>
  <c r="F5" i="24"/>
  <c r="E5" i="24"/>
  <c r="D5" i="24"/>
  <c r="C5" i="24"/>
  <c r="D15" i="24"/>
  <c r="M2" i="24"/>
  <c r="E2" i="24"/>
  <c r="B2" i="24"/>
  <c r="A2" i="24"/>
  <c r="E54" i="22"/>
  <c r="F54" i="22" s="1"/>
  <c r="I89" i="21"/>
  <c r="I90" i="21"/>
  <c r="I91" i="21"/>
  <c r="I92" i="21"/>
  <c r="I93" i="21"/>
  <c r="I94" i="21"/>
  <c r="I95" i="21"/>
  <c r="I96" i="21"/>
  <c r="I97" i="21"/>
  <c r="I88" i="21"/>
  <c r="H89" i="21"/>
  <c r="H90" i="21"/>
  <c r="H91" i="21"/>
  <c r="H92" i="21"/>
  <c r="H93" i="21"/>
  <c r="H94" i="21"/>
  <c r="H95" i="21"/>
  <c r="H96" i="21"/>
  <c r="H97" i="21"/>
  <c r="H88" i="21"/>
  <c r="K45" i="22"/>
  <c r="K46" i="22"/>
  <c r="K47" i="22"/>
  <c r="K48" i="22"/>
  <c r="K49" i="22"/>
  <c r="K50" i="22"/>
  <c r="K51" i="22"/>
  <c r="K52" i="22"/>
  <c r="K53" i="22"/>
  <c r="K44" i="22"/>
  <c r="K28" i="22"/>
  <c r="K29" i="22"/>
  <c r="K30" i="22"/>
  <c r="K31" i="22"/>
  <c r="K32" i="22"/>
  <c r="K33" i="22"/>
  <c r="K34" i="22"/>
  <c r="K35" i="22"/>
  <c r="K36" i="22"/>
  <c r="K37" i="22"/>
  <c r="K38" i="22"/>
  <c r="K27" i="22"/>
  <c r="C38" i="22"/>
  <c r="F38" i="22" s="1"/>
  <c r="C37" i="22"/>
  <c r="F37" i="22" s="1"/>
  <c r="C36" i="22"/>
  <c r="F36" i="22" s="1"/>
  <c r="C35" i="22"/>
  <c r="C34" i="22"/>
  <c r="C33" i="22"/>
  <c r="B7" i="22"/>
  <c r="C82" i="13"/>
  <c r="H83" i="21"/>
  <c r="H84" i="21"/>
  <c r="H85" i="21"/>
  <c r="H86" i="21"/>
  <c r="H82" i="21"/>
  <c r="E35" i="22"/>
  <c r="E36" i="22"/>
  <c r="E37" i="22"/>
  <c r="E38" i="22"/>
  <c r="E34" i="22"/>
  <c r="H81" i="21"/>
  <c r="E33" i="22"/>
  <c r="F9" i="22" l="1"/>
  <c r="F8" i="22"/>
  <c r="F35" i="22"/>
  <c r="I83" i="21" s="1"/>
  <c r="F33" i="22"/>
  <c r="I81" i="21" s="1"/>
  <c r="I84" i="21"/>
  <c r="F34" i="22"/>
  <c r="I82" i="21" s="1"/>
  <c r="G92" i="21"/>
  <c r="G98" i="21"/>
  <c r="G93" i="21"/>
  <c r="A9" i="24"/>
  <c r="A10" i="24"/>
  <c r="A5" i="24"/>
  <c r="A6" i="24"/>
  <c r="A11" i="24"/>
  <c r="A8" i="24"/>
  <c r="A7" i="24"/>
  <c r="A14" i="24"/>
  <c r="A15" i="24"/>
  <c r="I86" i="21"/>
  <c r="I85" i="21"/>
  <c r="G94" i="21"/>
  <c r="G95" i="21"/>
  <c r="G91" i="21"/>
  <c r="G97" i="21"/>
  <c r="G89" i="21"/>
  <c r="G90" i="21"/>
  <c r="G96" i="21"/>
  <c r="G88" i="21"/>
  <c r="C29" i="22"/>
  <c r="F29" i="22" s="1"/>
  <c r="C30" i="22"/>
  <c r="E32" i="22"/>
  <c r="E31" i="22"/>
  <c r="C32" i="22"/>
  <c r="F32" i="22" s="1"/>
  <c r="C31" i="22"/>
  <c r="F31" i="22" s="1"/>
  <c r="E30" i="22"/>
  <c r="E29" i="22"/>
  <c r="H61" i="21"/>
  <c r="H60" i="21"/>
  <c r="E28" i="22"/>
  <c r="E27" i="22"/>
  <c r="C28" i="22"/>
  <c r="F28" i="22" s="1"/>
  <c r="C27" i="22"/>
  <c r="H52" i="21"/>
  <c r="H51" i="21"/>
  <c r="H50" i="21"/>
  <c r="H49" i="21"/>
  <c r="H48" i="21"/>
  <c r="K26" i="22"/>
  <c r="K25" i="22"/>
  <c r="K24" i="22"/>
  <c r="C26" i="22"/>
  <c r="F26" i="22" s="1"/>
  <c r="C25" i="22"/>
  <c r="F25" i="22" s="1"/>
  <c r="C24" i="22"/>
  <c r="F24" i="22" s="1"/>
  <c r="C22" i="22"/>
  <c r="F22" i="22" s="1"/>
  <c r="E26" i="22"/>
  <c r="E25" i="22"/>
  <c r="E24" i="22"/>
  <c r="K23" i="22"/>
  <c r="K22" i="22"/>
  <c r="E23" i="22"/>
  <c r="E22" i="22"/>
  <c r="C23" i="22"/>
  <c r="F23" i="22" s="1"/>
  <c r="J46" i="21" l="1"/>
  <c r="J45" i="21"/>
  <c r="J37" i="21"/>
  <c r="J78" i="21"/>
  <c r="J81" i="21"/>
  <c r="J50" i="21"/>
  <c r="J75" i="21"/>
  <c r="J48" i="21"/>
  <c r="J52" i="21"/>
  <c r="J60" i="21"/>
  <c r="J76" i="21"/>
  <c r="J49" i="21"/>
  <c r="J77" i="21"/>
  <c r="J51" i="21"/>
  <c r="J61" i="21"/>
  <c r="J16" i="21"/>
  <c r="J24" i="21"/>
  <c r="J39" i="21"/>
  <c r="J58" i="21"/>
  <c r="J67" i="21"/>
  <c r="J83" i="21"/>
  <c r="J17" i="21"/>
  <c r="J25" i="21"/>
  <c r="J31" i="21"/>
  <c r="J40" i="21"/>
  <c r="J59" i="21"/>
  <c r="J68" i="21"/>
  <c r="J84" i="21"/>
  <c r="J18" i="21"/>
  <c r="J26" i="21"/>
  <c r="J32" i="21"/>
  <c r="J41" i="21"/>
  <c r="J69" i="21"/>
  <c r="J85" i="21"/>
  <c r="J19" i="21"/>
  <c r="J27" i="21"/>
  <c r="J33" i="21"/>
  <c r="J42" i="21"/>
  <c r="J53" i="21"/>
  <c r="J62" i="21"/>
  <c r="J70" i="21"/>
  <c r="J87" i="21"/>
  <c r="J20" i="21"/>
  <c r="J34" i="21"/>
  <c r="J43" i="21"/>
  <c r="J54" i="21"/>
  <c r="J63" i="21"/>
  <c r="J71" i="21"/>
  <c r="J79" i="21"/>
  <c r="J21" i="21"/>
  <c r="J35" i="21"/>
  <c r="J44" i="21"/>
  <c r="J55" i="21"/>
  <c r="J64" i="21"/>
  <c r="J80" i="21"/>
  <c r="J22" i="21"/>
  <c r="J28" i="21"/>
  <c r="J36" i="21"/>
  <c r="J56" i="21"/>
  <c r="J65" i="21"/>
  <c r="J73" i="21"/>
  <c r="J15" i="21"/>
  <c r="J23" i="21"/>
  <c r="J38" i="21"/>
  <c r="J47" i="21"/>
  <c r="J57" i="21"/>
  <c r="J66" i="21"/>
  <c r="J74" i="21"/>
  <c r="J82" i="21"/>
  <c r="J72" i="21"/>
  <c r="J10" i="21"/>
  <c r="J11" i="21"/>
  <c r="J12" i="21"/>
  <c r="J13" i="21"/>
  <c r="G8" i="22"/>
  <c r="G9" i="22"/>
  <c r="E14" i="22"/>
  <c r="F30" i="22"/>
  <c r="I76" i="21" s="1"/>
  <c r="F27" i="22"/>
  <c r="I60" i="21" s="1"/>
  <c r="G73" i="21"/>
  <c r="J86" i="21"/>
  <c r="I78" i="21"/>
  <c r="I77" i="21"/>
  <c r="I52" i="21"/>
  <c r="I51" i="21"/>
  <c r="I50" i="21"/>
  <c r="I49" i="21"/>
  <c r="I48" i="21"/>
  <c r="I61" i="21"/>
  <c r="I75" i="21"/>
  <c r="G86" i="21"/>
  <c r="G85" i="21"/>
  <c r="G84" i="21"/>
  <c r="G47" i="21"/>
  <c r="G79" i="21"/>
  <c r="G61" i="21"/>
  <c r="G83" i="21"/>
  <c r="G78" i="21"/>
  <c r="G72" i="21"/>
  <c r="G66" i="21"/>
  <c r="G60" i="21"/>
  <c r="G54" i="21"/>
  <c r="G55" i="21"/>
  <c r="G82" i="21"/>
  <c r="G77" i="21"/>
  <c r="G71" i="21"/>
  <c r="G65" i="21"/>
  <c r="G59" i="21"/>
  <c r="G53" i="21"/>
  <c r="G81" i="21"/>
  <c r="G76" i="21"/>
  <c r="G70" i="21"/>
  <c r="G64" i="21"/>
  <c r="G58" i="21"/>
  <c r="G52" i="21"/>
  <c r="G75" i="21"/>
  <c r="G69" i="21"/>
  <c r="G63" i="21"/>
  <c r="G57" i="21"/>
  <c r="G51" i="21"/>
  <c r="G50" i="21"/>
  <c r="G67" i="21"/>
  <c r="G80" i="21"/>
  <c r="G74" i="21"/>
  <c r="G68" i="21"/>
  <c r="G62" i="21"/>
  <c r="G56" i="21"/>
  <c r="J14" i="21" l="1"/>
  <c r="G25" i="21" l="1"/>
  <c r="G24" i="21"/>
  <c r="G20" i="21"/>
  <c r="E17" i="22" l="1"/>
  <c r="E16" i="22"/>
  <c r="E15" i="22"/>
  <c r="F17" i="22" l="1"/>
  <c r="J8" i="21" s="1"/>
  <c r="F16" i="22"/>
  <c r="J7" i="21" s="1"/>
  <c r="F15" i="22"/>
  <c r="J6" i="21" s="1"/>
  <c r="F14" i="22"/>
  <c r="J5" i="21" s="1"/>
  <c r="J9" i="21" l="1"/>
  <c r="J98" i="21" s="1"/>
  <c r="G5" i="21" l="1"/>
  <c r="G13" i="21"/>
  <c r="G38" i="21"/>
  <c r="G29" i="21"/>
  <c r="G26" i="21"/>
  <c r="G23" i="21"/>
  <c r="G22" i="21"/>
  <c r="G49" i="21"/>
  <c r="G21" i="21"/>
  <c r="G19" i="21"/>
  <c r="G18" i="21"/>
  <c r="G17" i="21"/>
  <c r="G44" i="21"/>
  <c r="G16" i="21"/>
  <c r="G15" i="21"/>
  <c r="G39" i="21"/>
  <c r="G14" i="21"/>
  <c r="G42" i="21"/>
  <c r="G36" i="21"/>
  <c r="G12" i="21"/>
  <c r="G45" i="21"/>
  <c r="G11" i="21"/>
  <c r="G28" i="21"/>
  <c r="G34" i="21"/>
  <c r="G10" i="21"/>
  <c r="G40" i="21"/>
  <c r="G9" i="21"/>
  <c r="G48" i="21"/>
  <c r="G32" i="21"/>
  <c r="G8" i="21"/>
  <c r="G41" i="21"/>
  <c r="G31" i="21"/>
  <c r="G7" i="21"/>
  <c r="G43" i="21"/>
  <c r="G35" i="21"/>
  <c r="G6" i="21"/>
  <c r="G27" i="21"/>
  <c r="G33" i="21"/>
  <c r="P56" i="20"/>
  <c r="P17" i="20" s="1"/>
  <c r="P43" i="20"/>
  <c r="P14" i="20" s="1"/>
  <c r="P56" i="19"/>
  <c r="P17" i="19" s="1"/>
  <c r="P43" i="19"/>
  <c r="P14" i="19" s="1"/>
  <c r="P56" i="18"/>
  <c r="P17" i="18" s="1"/>
  <c r="P43" i="18"/>
  <c r="P14" i="18" s="1"/>
  <c r="P20" i="18" s="1"/>
  <c r="P26" i="18" s="1"/>
  <c r="P65" i="14"/>
  <c r="P17" i="14" s="1"/>
  <c r="P20" i="14" s="1"/>
  <c r="P20" i="19" l="1"/>
  <c r="P26" i="19" s="1"/>
  <c r="P26" i="14"/>
  <c r="P20" i="20"/>
  <c r="P26" i="20" s="1"/>
  <c r="C65" i="13"/>
  <c r="E65" i="13" s="1"/>
  <c r="C92" i="13"/>
  <c r="E92" i="13" s="1"/>
  <c r="C94" i="13"/>
  <c r="E94" i="13" s="1"/>
  <c r="C93" i="13"/>
  <c r="E93" i="13" s="1"/>
  <c r="C61" i="13"/>
  <c r="E61" i="13" s="1"/>
  <c r="C62" i="13"/>
  <c r="E62" i="13" s="1"/>
  <c r="C63" i="13"/>
  <c r="E63" i="13" s="1"/>
  <c r="C64" i="13"/>
  <c r="E64" i="13" s="1"/>
  <c r="C60" i="13"/>
  <c r="E60" i="13" s="1"/>
  <c r="C58" i="13"/>
  <c r="E58" i="13" s="1"/>
  <c r="C59" i="13"/>
  <c r="E59" i="13" s="1"/>
  <c r="C57" i="13"/>
  <c r="E57" i="13" s="1"/>
  <c r="C53" i="13"/>
  <c r="E53" i="13" s="1"/>
  <c r="C54" i="13"/>
  <c r="E54" i="13" s="1"/>
  <c r="C55" i="13"/>
  <c r="E55" i="13" s="1"/>
  <c r="C56" i="13"/>
  <c r="E56" i="13" s="1"/>
  <c r="C52" i="13"/>
  <c r="E52" i="13" s="1"/>
  <c r="C50" i="13"/>
  <c r="E50" i="13" s="1"/>
  <c r="C51" i="13"/>
  <c r="E51" i="13" s="1"/>
  <c r="C49" i="13"/>
  <c r="E49" i="13" s="1"/>
  <c r="E44" i="13"/>
  <c r="C47" i="13" l="1"/>
  <c r="C45" i="13"/>
  <c r="E91" i="13"/>
  <c r="E43" i="13"/>
  <c r="E42" i="13"/>
  <c r="E41" i="13"/>
  <c r="E40" i="13"/>
  <c r="E38" i="13"/>
  <c r="C37" i="13"/>
  <c r="E37" i="13" s="1"/>
  <c r="C36" i="13"/>
  <c r="E36" i="13" s="1"/>
  <c r="C35" i="13"/>
  <c r="E35" i="13" s="1"/>
  <c r="C34" i="13"/>
  <c r="E34" i="13" s="1"/>
  <c r="C33" i="13"/>
  <c r="E33" i="13" s="1"/>
  <c r="C32" i="13"/>
  <c r="E32" i="13" s="1"/>
  <c r="C31" i="13"/>
  <c r="E31" i="13" s="1"/>
  <c r="C30" i="13"/>
  <c r="E30" i="13" s="1"/>
  <c r="C29" i="13"/>
  <c r="E29" i="13" s="1"/>
  <c r="C28" i="13"/>
  <c r="E28" i="13" s="1"/>
  <c r="C27" i="13"/>
  <c r="E27" i="13" s="1"/>
  <c r="E89" i="13"/>
  <c r="E88" i="13"/>
  <c r="C86" i="13"/>
  <c r="C84" i="13"/>
  <c r="E84" i="13" s="1"/>
  <c r="C48" i="13" l="1"/>
  <c r="E48" i="13" s="1"/>
  <c r="E47" i="13"/>
  <c r="C46" i="13"/>
  <c r="E46" i="13" s="1"/>
  <c r="E45" i="13"/>
  <c r="E86" i="13"/>
  <c r="N2" i="16"/>
  <c r="E90" i="13" l="1"/>
  <c r="E66" i="13"/>
  <c r="C87" i="13"/>
  <c r="E87" i="13" s="1"/>
  <c r="C83" i="13"/>
  <c r="E83" i="13" s="1"/>
  <c r="E82" i="13"/>
  <c r="C81" i="13" l="1"/>
  <c r="E81" i="13" s="1"/>
  <c r="C24" i="13"/>
  <c r="E24" i="13" s="1"/>
  <c r="C25" i="13"/>
  <c r="E25" i="13" s="1"/>
  <c r="C23" i="13"/>
  <c r="E23" i="13" s="1"/>
  <c r="C16" i="13"/>
  <c r="E16" i="13" s="1"/>
  <c r="C21" i="13"/>
  <c r="E21" i="13" s="1"/>
  <c r="C22" i="13"/>
  <c r="E22" i="13" s="1"/>
  <c r="C20" i="13"/>
  <c r="E20" i="13" s="1"/>
  <c r="C12" i="13"/>
  <c r="C78" i="13"/>
  <c r="E78" i="13" s="1"/>
  <c r="C79" i="13"/>
  <c r="E79" i="13" s="1"/>
  <c r="C80" i="13"/>
  <c r="E80" i="13" s="1"/>
  <c r="C77" i="13"/>
  <c r="E77" i="13" s="1"/>
  <c r="C19" i="13"/>
  <c r="E19" i="13" s="1"/>
  <c r="C18" i="13"/>
  <c r="E18" i="13" s="1"/>
  <c r="C17" i="13"/>
  <c r="E17" i="13" s="1"/>
  <c r="C15" i="13"/>
  <c r="E15" i="13" s="1"/>
  <c r="C14" i="13"/>
  <c r="E14" i="13" s="1"/>
  <c r="C13" i="13"/>
  <c r="E13" i="13" s="1"/>
  <c r="E12" i="13" l="1"/>
  <c r="C11" i="13"/>
  <c r="E11" i="13" s="1"/>
  <c r="C10" i="13"/>
  <c r="E10" i="13" s="1"/>
  <c r="C9" i="13"/>
  <c r="E9" i="13" s="1"/>
  <c r="C8" i="13"/>
  <c r="E8" i="13" s="1"/>
  <c r="C6" i="13"/>
  <c r="C4" i="13"/>
  <c r="E6" i="13" l="1"/>
  <c r="C76" i="13"/>
  <c r="E4" i="13"/>
  <c r="C5" i="13"/>
  <c r="E5" i="13" s="1"/>
  <c r="C85" i="13" l="1"/>
  <c r="E85" i="13" s="1"/>
  <c r="C7" i="13"/>
  <c r="C75" i="13"/>
  <c r="E75" i="13" s="1"/>
  <c r="C74" i="13"/>
  <c r="N2" i="9"/>
  <c r="N38" i="9"/>
  <c r="F15" i="24" s="1"/>
  <c r="F38" i="9"/>
  <c r="F14" i="24" s="1"/>
  <c r="N29" i="9"/>
  <c r="E15" i="24" s="1"/>
  <c r="F29" i="9"/>
  <c r="E14" i="24" s="1"/>
  <c r="O3" i="8"/>
  <c r="O6" i="8"/>
  <c r="F6" i="8"/>
  <c r="E74" i="13" l="1"/>
  <c r="E7" i="13"/>
  <c r="N40" i="9"/>
  <c r="G15" i="24" s="1"/>
  <c r="F40" i="9"/>
  <c r="G14" i="24" s="1"/>
  <c r="E76" i="13"/>
  <c r="M2" i="6"/>
  <c r="I2" i="5"/>
  <c r="N2" i="3"/>
  <c r="O3" i="2"/>
  <c r="C95" i="13" l="1"/>
  <c r="F49" i="16" s="1"/>
  <c r="G49" i="16" s="1"/>
  <c r="O44" i="8"/>
  <c r="O42" i="8"/>
  <c r="O19" i="8"/>
  <c r="N27" i="2"/>
  <c r="L27" i="2"/>
  <c r="L8" i="2"/>
  <c r="N8" i="2"/>
  <c r="O46" i="8" l="1"/>
  <c r="O48" i="8" s="1"/>
  <c r="C67" i="13"/>
  <c r="E67" i="13" s="1"/>
  <c r="E95" i="13"/>
  <c r="B51" i="16" s="1"/>
  <c r="N29" i="2"/>
  <c r="C26" i="13" l="1"/>
  <c r="F9" i="16" l="1"/>
  <c r="G9" i="16" s="1"/>
  <c r="E26" i="13"/>
  <c r="B11" i="16" s="1"/>
</calcChain>
</file>

<file path=xl/sharedStrings.xml><?xml version="1.0" encoding="utf-8"?>
<sst xmlns="http://schemas.openxmlformats.org/spreadsheetml/2006/main" count="12580" uniqueCount="7146">
  <si>
    <t>Annual Branch Return</t>
  </si>
  <si>
    <t>Refer to the Branch Accounts Return Guide for information on completion</t>
  </si>
  <si>
    <t>Branch</t>
  </si>
  <si>
    <t>Branch Code</t>
  </si>
  <si>
    <t>BR</t>
  </si>
  <si>
    <t>County/District</t>
  </si>
  <si>
    <t>Currency (e.g. GBP)</t>
  </si>
  <si>
    <t>GBP</t>
  </si>
  <si>
    <t>MEO</t>
  </si>
  <si>
    <t>Section 1 - Branch Certificate</t>
  </si>
  <si>
    <t>We, the Branch Officers, confirm that:-</t>
  </si>
  <si>
    <t>- the attached Annual Branch Return, including the Summary of Income and Expenditure and Summary of Branch Assets, is complete and accurate to the best of our knowledge, and has been prepared in accordance with the requirements of the Membership Management Handbook and related guidance;</t>
  </si>
  <si>
    <t>- all restricted funds held by the branch have been separately identified as such in Section 5;</t>
  </si>
  <si>
    <r>
      <t xml:space="preserve">- the accounts do </t>
    </r>
    <r>
      <rPr>
        <b/>
        <u/>
        <sz val="16"/>
        <rFont val="Calibri"/>
        <family val="2"/>
        <scheme val="minor"/>
      </rPr>
      <t>NOT</t>
    </r>
    <r>
      <rPr>
        <sz val="16"/>
        <rFont val="Calibri"/>
        <family val="2"/>
        <scheme val="minor"/>
      </rPr>
      <t xml:space="preserve"> include any assets, liabilities, income or expenditure in relation to funds not controlled by the Royal British Legion. In particular, </t>
    </r>
    <r>
      <rPr>
        <b/>
        <u/>
        <sz val="16"/>
        <rFont val="Calibri"/>
        <family val="2"/>
        <scheme val="minor"/>
      </rPr>
      <t>NO</t>
    </r>
    <r>
      <rPr>
        <b/>
        <sz val="16"/>
        <rFont val="Calibri"/>
        <family val="2"/>
        <scheme val="minor"/>
      </rPr>
      <t xml:space="preserve"> transactions or balances relating to Local BPTs, RBL Clubs or members' social funds have been included;</t>
    </r>
    <r>
      <rPr>
        <sz val="16"/>
        <rFont val="Calibri"/>
        <family val="2"/>
        <scheme val="minor"/>
      </rPr>
      <t xml:space="preserve"> and</t>
    </r>
  </si>
  <si>
    <t>We have attached (please mark with an 'X'):-</t>
  </si>
  <si>
    <t>An Authority to Disclose Information form (ATDI) for each bank and investment institution used by the branch during the year.</t>
  </si>
  <si>
    <t>The attached Branch return were approved by the Branch Committee on</t>
  </si>
  <si>
    <t>(date)*</t>
  </si>
  <si>
    <t>* must be prior to Independent Examiner endorsement</t>
  </si>
  <si>
    <t>Signed</t>
  </si>
  <si>
    <t>Chairman</t>
  </si>
  <si>
    <t>Treasurer</t>
  </si>
  <si>
    <t>Print Name</t>
  </si>
  <si>
    <t>In CAPITALS</t>
  </si>
  <si>
    <t>IN CAPITALS</t>
  </si>
  <si>
    <t>IMPORTANT NOTE FOR OVERSEAS BRANCHES ONLY: In order for this return to function correctly, it must be completed using a consistent currency throughout. Please enter the currency used in the relevant box at the top of this page.</t>
  </si>
  <si>
    <t>Please state below any balances or transactions which have been translated, the original currency the funds are held in, and the rate(s) used. Continue on a separate sheet if required:</t>
  </si>
  <si>
    <t>Section 2 - Summary of Branch Assets</t>
  </si>
  <si>
    <t>Branch Code:</t>
  </si>
  <si>
    <t>Opening Balance</t>
  </si>
  <si>
    <t>Closing Balance</t>
  </si>
  <si>
    <t>(Currency)</t>
  </si>
  <si>
    <t>Bank accounts (fill in details below)</t>
  </si>
  <si>
    <t>Bank name</t>
  </si>
  <si>
    <t>Sort Code</t>
  </si>
  <si>
    <t>Account No.</t>
  </si>
  <si>
    <t>Branch Funds Initiative (BFI)</t>
  </si>
  <si>
    <t>Investment accounts (fill in details below)</t>
  </si>
  <si>
    <t>Petty cash (should not exceed £50)</t>
  </si>
  <si>
    <t>TOTAL BRANCH FUNDS HELD (add lines 1 to 9)</t>
  </si>
  <si>
    <t>INCREASE/DECREASE IN BRANCH FUNDS (should equal line 48)</t>
  </si>
  <si>
    <t>Section 3 - Summary of Income and Expenditure</t>
  </si>
  <si>
    <t>Income</t>
  </si>
  <si>
    <t>Expenditure</t>
  </si>
  <si>
    <t>Membership fees</t>
  </si>
  <si>
    <t>RBL membership fees collected</t>
  </si>
  <si>
    <t>RBL membership fees paid to Novacroft (should equal line 12)</t>
  </si>
  <si>
    <t>Branch subs from members (overseas only)</t>
  </si>
  <si>
    <t>Branch subs from head office</t>
  </si>
  <si>
    <t>Poppy Appeal events</t>
  </si>
  <si>
    <t>Poppy Appeal events income</t>
  </si>
  <si>
    <t>Poppy Appeal event expenditure</t>
  </si>
  <si>
    <t>Net amount paid to Poppy Appeal (should equal line 15 less line 29)</t>
  </si>
  <si>
    <t>Branch fundraising event income</t>
  </si>
  <si>
    <t>Branch fundraising event expenditure</t>
  </si>
  <si>
    <t>BPT Rental/hire income received locally</t>
  </si>
  <si>
    <t>Branch property expenditure (relating to BPT) (analysed at section 4, line 65)</t>
  </si>
  <si>
    <t>Legacies</t>
  </si>
  <si>
    <t>Legacies drawn down from head office</t>
  </si>
  <si>
    <t>Branch community support (BCS) expenditure (analysed at section 4, line 80)</t>
  </si>
  <si>
    <t>Legacies received locally</t>
  </si>
  <si>
    <t>Branch Crisis Grant</t>
  </si>
  <si>
    <t>Donations</t>
  </si>
  <si>
    <t>Interest and investment income</t>
  </si>
  <si>
    <t>Management and administration</t>
  </si>
  <si>
    <t>Bank interest</t>
  </si>
  <si>
    <t>Conferences and meetings (inc travel expenses)</t>
  </si>
  <si>
    <t>BFI interest</t>
  </si>
  <si>
    <t>Hire of premises for meetings (non-branch properties ONLY)</t>
  </si>
  <si>
    <t>Interest and dividends on investments</t>
  </si>
  <si>
    <t>Bank charges (inc audit letters)</t>
  </si>
  <si>
    <t>Unrealised gains/losses on investments</t>
  </si>
  <si>
    <t>Audit and independent examination fees and expenses</t>
  </si>
  <si>
    <t>Gain/loss on sale of investment</t>
  </si>
  <si>
    <t>Training and development costs and expenses</t>
  </si>
  <si>
    <t>Branch recruitment expenditure</t>
  </si>
  <si>
    <t>Printing, stationery and postage</t>
  </si>
  <si>
    <t>Purchase of branch equipment</t>
  </si>
  <si>
    <t>Other income (analysed at section 4, line 55)</t>
  </si>
  <si>
    <t>TOTAL INCOME (add lines 12 to 26)</t>
  </si>
  <si>
    <t>Payments to other parts of RBL (analysed at section 4, line 88)</t>
  </si>
  <si>
    <t>Other expenditure (analysed at section 4, line 95)</t>
  </si>
  <si>
    <t>TOTAL EXPENDITURE (add lines 28 to 46)</t>
  </si>
  <si>
    <t>NET MOVEMENT IN BRANCH CASH (line 27 less line 47)</t>
  </si>
  <si>
    <t>Section 4 - Income and expenditure analysis</t>
  </si>
  <si>
    <t>Branch Code: BR</t>
  </si>
  <si>
    <t>Other income (line 26)</t>
  </si>
  <si>
    <t>Branch Community Expenditure (line 34)</t>
  </si>
  <si>
    <t>Income from other parts of RBL not included elsewhere</t>
  </si>
  <si>
    <t>BPT transitional funding</t>
  </si>
  <si>
    <t>Hospital/home visiting travel expenses</t>
  </si>
  <si>
    <t>Telephone buddy call expenses</t>
  </si>
  <si>
    <t>Camaraderie (warm spaces, breakfast clubs)</t>
  </si>
  <si>
    <t>Other income (please specify) (if grant, please provide copy of grant award letter)</t>
  </si>
  <si>
    <t>National Conference</t>
  </si>
  <si>
    <t>Branch awareness events</t>
  </si>
  <si>
    <t>Local Touchpoint</t>
  </si>
  <si>
    <t>Branch Community Coordinator expenses</t>
  </si>
  <si>
    <t>Total other income (add lines 49 to 54)</t>
  </si>
  <si>
    <t>Total Branch Community Support expenditure (add lines 73 to 79)</t>
  </si>
  <si>
    <t>Branch property expenditure (relating to BPT) (line 32)</t>
  </si>
  <si>
    <t>Payments to other parts of RBL (line 45)</t>
  </si>
  <si>
    <t>Rent paid</t>
  </si>
  <si>
    <t>Donations to RBL County or District (please specify name)</t>
  </si>
  <si>
    <t>Rates</t>
  </si>
  <si>
    <t>Property insurance</t>
  </si>
  <si>
    <t>Utilities</t>
  </si>
  <si>
    <t>Donations to RBL care home (please specify name)</t>
  </si>
  <si>
    <t>Small property repairs and maintenance</t>
  </si>
  <si>
    <t>Cleaning and caretakers</t>
  </si>
  <si>
    <t>Property related legal and professional fees</t>
  </si>
  <si>
    <t>Donations to Poppy Appeal from branch funds</t>
  </si>
  <si>
    <t>Other (please specify)</t>
  </si>
  <si>
    <t>Donations to NMA</t>
  </si>
  <si>
    <t>Other payments to other parts of RBL eg WS Benevolent fund (please specify)</t>
  </si>
  <si>
    <t>Total branch property expenses (relating to BPT) (add lines 56 to 64)</t>
  </si>
  <si>
    <t>Total payments to other parts of RBL (add lines 81 to 87)</t>
  </si>
  <si>
    <t>Other expenditure (please specify) (line 46)</t>
  </si>
  <si>
    <t>Band/Bugle player</t>
  </si>
  <si>
    <t>Insurance</t>
  </si>
  <si>
    <t>Standard bearer's expenses</t>
  </si>
  <si>
    <t>Standard bearer's equipment</t>
  </si>
  <si>
    <t>Dignatory refreshments</t>
  </si>
  <si>
    <t>Purchases of badges and wreaths</t>
  </si>
  <si>
    <t>Other branch ceremonial events costs</t>
  </si>
  <si>
    <t>Total ceremonial expenditure (add lines 66 to 71)</t>
  </si>
  <si>
    <t>Total other expenditure (add lines 89 to 94)</t>
  </si>
  <si>
    <t>Section 5 - Restricted Funds</t>
  </si>
  <si>
    <t>The sections below should be completed for each restricted fund held by the branch (excluding BPT and legacy trust funds held by head office). Restricted funds are those which are subject to legal restrictions on their use, usually imposed by the donor, which means that they can only be used for specific activities or in a specific geographical area. In order to qualify as a restricted fund, the legal restrictions in place must be narrower than the objects of RBL as a whole. Funds should NOT be reported here as restricted simply because they have been earmarked or designated by the branch for a particular use, and it is the Branch Committee's responsibility to keep its own records in respect of such funds which should be held locally.</t>
  </si>
  <si>
    <t>As a general rule, it is considered highly unusual for branches to hold restricted funds. If in doubt, please contact the Branch Accounts team for further guidance.</t>
  </si>
  <si>
    <t>Please note that all income, expenditure and funds reported below MUST also be included within the Statement of Income and Expenditure and Statement of Branch Assets at sections 2-4.</t>
  </si>
  <si>
    <t>Name of Fund</t>
  </si>
  <si>
    <t>Brief description, including reason for and terms of restriction</t>
  </si>
  <si>
    <t>Income (please specify which lines within section 3 or 4 the</t>
  </si>
  <si>
    <t>Income (please specify which lines within section 3 or 4 the income</t>
  </si>
  <si>
    <t>income is included within)</t>
  </si>
  <si>
    <t>Total fund income (add lines 97 to 99)</t>
  </si>
  <si>
    <t>Total fund income (add lines 109 to 111)</t>
  </si>
  <si>
    <t xml:space="preserve">Expenditure (please specify which lines within section 3 or 4 the </t>
  </si>
  <si>
    <t>expenditure is included within)</t>
  </si>
  <si>
    <t>Total fund expenditure (add lines 101 to 105)</t>
  </si>
  <si>
    <t>Total fund expenditure (add lines 113 to 117)</t>
  </si>
  <si>
    <t>Section 6 - Additional Information</t>
  </si>
  <si>
    <t>The following information should be completed by all branches. If there is nothing to report under a particular heading, please state 'None'. Refer to the Branch Guide for further guidance.</t>
  </si>
  <si>
    <t>Details of any related party transactions in the year. This includes any receipts from, or payments to, Branch Officers, or parties connected to Branch Officers (such as family members or connected companies). Normal reimbursement of expenses does not need to be reported here. Please see Annual Branch Accounts Return Guide for further details.</t>
  </si>
  <si>
    <t>Details of any local legacies received by the branch in the year (as entered at line 19 in section 3).</t>
  </si>
  <si>
    <t>Details of any large or unusual transactions during the year, or since the year-end, or any other significant information of relevance to the Branch Accounts.</t>
  </si>
  <si>
    <t>Details of any Assets/Branch Equipment purchased during the year.</t>
  </si>
  <si>
    <t>Bank Mandate Signatories</t>
  </si>
  <si>
    <t>Details of all signatories on the bank mandate.</t>
  </si>
  <si>
    <t>(No signatures needed. Print Name)</t>
  </si>
  <si>
    <t>Signatory 1</t>
  </si>
  <si>
    <t>Signatory 3</t>
  </si>
  <si>
    <t>Name</t>
  </si>
  <si>
    <t>Signatory 2</t>
  </si>
  <si>
    <t>Signatory 4</t>
  </si>
  <si>
    <t>Are you using online banking?</t>
  </si>
  <si>
    <t>If yes, which bank?</t>
  </si>
  <si>
    <t>Annual General Meeting</t>
  </si>
  <si>
    <t>(for branch use only - please do NOT wait until after AGM to submit this return)</t>
  </si>
  <si>
    <t>This return were adopted by the Annual General Meeting of the branch held on</t>
  </si>
  <si>
    <t>(date).</t>
  </si>
  <si>
    <t>(Secretary)</t>
  </si>
  <si>
    <t>Section 7 - County/MEO Use Only</t>
  </si>
  <si>
    <t>County/ District Treasurer, MEO Comments</t>
  </si>
  <si>
    <t xml:space="preserve">Section 8 - Report of the Independent Examiner  </t>
  </si>
  <si>
    <t>(Note: Where the accounts are subject to audit, the Auditor must submit an Audit Report in the format prescribed by their professional standards and attach it to the return).</t>
  </si>
  <si>
    <t xml:space="preserve">Except as stated below under 'Exceptions', no matter has come to my/our attention, which gives reasonable cause to believe that: </t>
  </si>
  <si>
    <t xml:space="preserve"> - proper accounting records have not been kept; or</t>
  </si>
  <si>
    <t xml:space="preserve"> - the Branch return is not prepared in accordance with the books and supporting vouchers; or</t>
  </si>
  <si>
    <t xml:space="preserve"> - the Branch does not have proper title to the assets and stated bank balances; or</t>
  </si>
  <si>
    <t xml:space="preserve"> - the Branch has not complied with RBL policies and accounting requirements. </t>
  </si>
  <si>
    <t>Matters to report (please mark with an 'X'):</t>
  </si>
  <si>
    <t>I/We have checked that there is an Authority to Disclose Information form for each bank and investment institution used during the year.</t>
  </si>
  <si>
    <t>I/We have checked that the bank statements and bank reconciliations for each bank account are correct.</t>
  </si>
  <si>
    <t>I/We have checked the investment reports and agreed balance confirmations (if applicable).</t>
  </si>
  <si>
    <t>Exceptions (If none, please state 'None'. Continue on an additional sheet if required):</t>
  </si>
  <si>
    <t xml:space="preserve">Signed                                                                                      </t>
  </si>
  <si>
    <t>Date</t>
  </si>
  <si>
    <t xml:space="preserve">Print Name                                                                             </t>
  </si>
  <si>
    <t xml:space="preserve">Qualification                                     </t>
  </si>
  <si>
    <t xml:space="preserve">Address                                                                             </t>
  </si>
  <si>
    <t xml:space="preserve">Contact Number                                                 </t>
  </si>
  <si>
    <t>BFI</t>
  </si>
  <si>
    <t>Opening</t>
  </si>
  <si>
    <t>Rent/Othr</t>
  </si>
  <si>
    <t>Deposits</t>
  </si>
  <si>
    <t>Interest</t>
  </si>
  <si>
    <t>Withdrawals</t>
  </si>
  <si>
    <t>Closing</t>
  </si>
  <si>
    <t>Q1</t>
  </si>
  <si>
    <t>Q2</t>
  </si>
  <si>
    <t>Q3</t>
  </si>
  <si>
    <t>Q4</t>
  </si>
  <si>
    <t>Warnings</t>
  </si>
  <si>
    <t>Level 1 Warnings</t>
  </si>
  <si>
    <t>The issues below indicate errors or mandatory information which is missing in the return, and should be resolved prior to submission:</t>
  </si>
  <si>
    <t>Total no. of level 1 warnings:</t>
  </si>
  <si>
    <t>Level 2 Warnings</t>
  </si>
  <si>
    <t>The following issues indicate potential common errors or missing inreturnation, and should be reviewed prior to submission. Where warnings remain in this box, explanations should be provided as appropriate within Section 6 of the return.</t>
  </si>
  <si>
    <t>Total no. of level 2 warnings:</t>
  </si>
  <si>
    <t>Appendix I - Bank Reconciliation Template</t>
  </si>
  <si>
    <t>Comments/Explanation of any unreconciled differences</t>
  </si>
  <si>
    <t>Bank/Account Name:</t>
  </si>
  <si>
    <t>Reconciliation carried out as at (date):</t>
  </si>
  <si>
    <t>Sort Code:</t>
  </si>
  <si>
    <t>Account No:</t>
  </si>
  <si>
    <t>Cash book balance (as reported at Section 2 of the return)</t>
  </si>
  <si>
    <t>ADD: Cheques/payments issued but not yet appearing on bank statement (see list (a) below)</t>
  </si>
  <si>
    <t>LESS: Amounts paid in but not yet appearing on bank statement (see list (b) below)</t>
  </si>
  <si>
    <t>Expected statement balance</t>
  </si>
  <si>
    <t>Actual statement balance</t>
  </si>
  <si>
    <t>Difference (should be zero)</t>
  </si>
  <si>
    <t>List (a) - Cheques/payments issued but not yet appearing on bank statement:</t>
  </si>
  <si>
    <t>Date issued</t>
  </si>
  <si>
    <t>Ref (e.g. cheque no.)</t>
  </si>
  <si>
    <t>Payee</t>
  </si>
  <si>
    <t>Description/Comments</t>
  </si>
  <si>
    <t>Amount</t>
  </si>
  <si>
    <t>Total:</t>
  </si>
  <si>
    <t>List (b) - Amounts paid in but not yet appearing on bank statement:</t>
  </si>
  <si>
    <t>Date paid in</t>
  </si>
  <si>
    <t>Ref (e.g. paying in slip no.)</t>
  </si>
  <si>
    <t>Prepared by:</t>
  </si>
  <si>
    <t>Date:</t>
  </si>
  <si>
    <t>Branch Accounts Team Processing Screen</t>
  </si>
  <si>
    <t>Exchange Rate</t>
  </si>
  <si>
    <t>This return has been preapred in:</t>
  </si>
  <si>
    <t>Opening Balances</t>
  </si>
  <si>
    <t>Per OA</t>
  </si>
  <si>
    <t>Per return (GBP)</t>
  </si>
  <si>
    <t>Diff</t>
  </si>
  <si>
    <t>Branch &amp; County Investments at Cost</t>
  </si>
  <si>
    <t>Petty Cash Sterling Branches</t>
  </si>
  <si>
    <t>Branch &amp; County Current Accounts</t>
  </si>
  <si>
    <t>BFI Debtor</t>
  </si>
  <si>
    <t>Coding of 'Other' lines</t>
  </si>
  <si>
    <t>Type</t>
  </si>
  <si>
    <t>Line No.</t>
  </si>
  <si>
    <t>Description entered by branch</t>
  </si>
  <si>
    <t>Final description (max 40 characters)</t>
  </si>
  <si>
    <t>Account</t>
  </si>
  <si>
    <t>Income from other parts of RBL</t>
  </si>
  <si>
    <t>Other income</t>
  </si>
  <si>
    <t>BPT property expenditure</t>
  </si>
  <si>
    <t>Donations to county/district</t>
  </si>
  <si>
    <t>Donations to care home/break centre</t>
  </si>
  <si>
    <t>Payments to other parts of RBL</t>
  </si>
  <si>
    <t>Other expenditure</t>
  </si>
  <si>
    <t>Manual adjustments</t>
  </si>
  <si>
    <t>Manual adj</t>
  </si>
  <si>
    <t>Description (max 40 characters)</t>
  </si>
  <si>
    <t>Manual adj line 1</t>
  </si>
  <si>
    <t>Manual adj line 2</t>
  </si>
  <si>
    <t>Manual adj line 3</t>
  </si>
  <si>
    <t>Manual adj line 4</t>
  </si>
  <si>
    <t>Manual adj line 5</t>
  </si>
  <si>
    <t>Manual adj line 6</t>
  </si>
  <si>
    <t>Manual adj line 7</t>
  </si>
  <si>
    <t>Manual adj line 8</t>
  </si>
  <si>
    <t>Manual adj line 9</t>
  </si>
  <si>
    <t>Manual adj line 10</t>
  </si>
  <si>
    <t>https://www.oanda.com/currency/converter/</t>
  </si>
  <si>
    <t>1 GBP =&gt;</t>
  </si>
  <si>
    <t>£</t>
  </si>
  <si>
    <t>Euro</t>
  </si>
  <si>
    <t>EUR</t>
  </si>
  <si>
    <t>€</t>
  </si>
  <si>
    <t>US Dollar</t>
  </si>
  <si>
    <t>USD</t>
  </si>
  <si>
    <t>$</t>
  </si>
  <si>
    <t>Hong Kong Dollar</t>
  </si>
  <si>
    <t>HKD</t>
  </si>
  <si>
    <t>Chilean peso</t>
  </si>
  <si>
    <t>CLP</t>
  </si>
  <si>
    <t>Turkish Lira</t>
  </si>
  <si>
    <t>TRY</t>
  </si>
  <si>
    <t>Brazilian Real</t>
  </si>
  <si>
    <t>BRL</t>
  </si>
  <si>
    <t>R$</t>
  </si>
  <si>
    <t>Fijian Dollar</t>
  </si>
  <si>
    <t>FJD</t>
  </si>
  <si>
    <t>Kenyan Shilling</t>
  </si>
  <si>
    <t>KES</t>
  </si>
  <si>
    <t>Japanese Yen</t>
  </si>
  <si>
    <t>JPY</t>
  </si>
  <si>
    <t>Swiss Franc</t>
  </si>
  <si>
    <t>CHF</t>
  </si>
  <si>
    <t>Currency</t>
  </si>
  <si>
    <t>Committee Date</t>
  </si>
  <si>
    <t>FX notes</t>
  </si>
  <si>
    <t>RPT</t>
  </si>
  <si>
    <t>Legacy</t>
  </si>
  <si>
    <t>AddInfo</t>
  </si>
  <si>
    <t>Cty Comments</t>
  </si>
  <si>
    <t>MSO Comments</t>
  </si>
  <si>
    <t>IE Exceptions</t>
  </si>
  <si>
    <t>IE Name</t>
  </si>
  <si>
    <t>IE Qual</t>
  </si>
  <si>
    <t>IE Date</t>
  </si>
  <si>
    <t>Bank Name</t>
  </si>
  <si>
    <t>Account No</t>
  </si>
  <si>
    <t>Cash book balance</t>
  </si>
  <si>
    <t>Bank</t>
  </si>
  <si>
    <t>Invt</t>
  </si>
  <si>
    <t>Description</t>
  </si>
  <si>
    <t>Op Bal</t>
  </si>
  <si>
    <t>Inc</t>
  </si>
  <si>
    <t>Exp</t>
  </si>
  <si>
    <t>Cl Bal</t>
  </si>
  <si>
    <t>ISSUES</t>
  </si>
  <si>
    <t>No.</t>
  </si>
  <si>
    <t>Issue</t>
  </si>
  <si>
    <t>Query for MEO
(Y/N)</t>
  </si>
  <si>
    <t>Query for manager
(Y/N)</t>
  </si>
  <si>
    <t>Action</t>
  </si>
  <si>
    <t>Cleared by staff (initial, date)</t>
  </si>
  <si>
    <t>Cleared by manager (initial, date)</t>
  </si>
  <si>
    <t>Tolerances</t>
  </si>
  <si>
    <t>N.B. It is strongly recommended that tolerances are not set lower than £1, to allow for rounding issues in current and previous year forms.</t>
  </si>
  <si>
    <t>All tolerances will be applied in the same currency the form has been completed in.</t>
  </si>
  <si>
    <t>Overall form balance (validation check 1.2.15)</t>
  </si>
  <si>
    <t>Membership fee income and expenditure (validation check 2.3.1)</t>
  </si>
  <si>
    <t>Poppy Appeal income and expenditure (validation check 2.3.3)</t>
  </si>
  <si>
    <t>Festival of Remembrance income and expenditure (validation check 2.3.5)</t>
  </si>
  <si>
    <t>Transactional Upload Journal Spread Sheet</t>
  </si>
  <si>
    <t>Header</t>
  </si>
  <si>
    <t>Line</t>
  </si>
  <si>
    <t>Reference</t>
  </si>
  <si>
    <t>Company</t>
  </si>
  <si>
    <t>Unit/Fund</t>
  </si>
  <si>
    <t>Activity</t>
  </si>
  <si>
    <t>Cost Code</t>
  </si>
  <si>
    <t>Expense Code</t>
  </si>
  <si>
    <t>Line Description</t>
  </si>
  <si>
    <t>ABC Same</t>
  </si>
  <si>
    <t>P&amp;L</t>
  </si>
  <si>
    <t>B. Sheet</t>
  </si>
  <si>
    <t>40 Characters</t>
  </si>
  <si>
    <t>Must Bal</t>
  </si>
  <si>
    <t>1105</t>
  </si>
  <si>
    <t>Opening balance adj</t>
  </si>
  <si>
    <t>Opening balance FX translation mvt</t>
  </si>
  <si>
    <t>Total investment mvt</t>
  </si>
  <si>
    <t>Total petty cash mvt</t>
  </si>
  <si>
    <t>Total bank mvt</t>
  </si>
  <si>
    <t>Total BFI mvt</t>
  </si>
  <si>
    <t>RBL membership fees income</t>
  </si>
  <si>
    <t>RBL membership fees to Novacroft</t>
  </si>
  <si>
    <t>Branch subscriptions from members</t>
  </si>
  <si>
    <t>Branch subscriptions from head office</t>
  </si>
  <si>
    <t>Branch PA events income</t>
  </si>
  <si>
    <t>Branch PA events expenses</t>
  </si>
  <si>
    <t>900001</t>
  </si>
  <si>
    <t>Branch PA events paid over to PA</t>
  </si>
  <si>
    <t>Branch fundraising events income</t>
  </si>
  <si>
    <t>Branch fundraising events expenditure</t>
  </si>
  <si>
    <t>BPT rental income - local</t>
  </si>
  <si>
    <t>Trust drawdown</t>
  </si>
  <si>
    <t>Local legacy income</t>
  </si>
  <si>
    <t>Donation income</t>
  </si>
  <si>
    <t>Bank interest income</t>
  </si>
  <si>
    <t>BFI interest income</t>
  </si>
  <si>
    <t>Investment interest/dividend income</t>
  </si>
  <si>
    <t>Unrealised gain/loss on investments</t>
  </si>
  <si>
    <t>Realised gain/loss on disposal on invt</t>
  </si>
  <si>
    <t>281001</t>
  </si>
  <si>
    <t>Conference/meeting expenses</t>
  </si>
  <si>
    <t>Hire of premises for meetings</t>
  </si>
  <si>
    <t>Bank charges</t>
  </si>
  <si>
    <t>Audit/IE fees &amp; expenses</t>
  </si>
  <si>
    <t>Training &amp; development costs</t>
  </si>
  <si>
    <t>Branch recruitment expenses</t>
  </si>
  <si>
    <t>Printing, stationery, postage</t>
  </si>
  <si>
    <t>220001</t>
  </si>
  <si>
    <t>BPT rent paid</t>
  </si>
  <si>
    <t>BPT rates</t>
  </si>
  <si>
    <t>BPT insurance</t>
  </si>
  <si>
    <t>BPT utility costs</t>
  </si>
  <si>
    <t>BPT repairs &amp; maintenance</t>
  </si>
  <si>
    <t>BPT cleaning/caretakers</t>
  </si>
  <si>
    <t>BPT legal and professional fees</t>
  </si>
  <si>
    <t>Band/bugle player</t>
  </si>
  <si>
    <t>Purchase of badges and wreaths</t>
  </si>
  <si>
    <t>BCS home/hospital visit travel expenses</t>
  </si>
  <si>
    <t>BCS telephone buddy calls</t>
  </si>
  <si>
    <t>BCS bereavement support</t>
  </si>
  <si>
    <t>BCS one-off gifts</t>
  </si>
  <si>
    <t>BCS branch awareness events</t>
  </si>
  <si>
    <t>BCS Local Touchpoint</t>
  </si>
  <si>
    <t>BCS Committee/representative expenses</t>
  </si>
  <si>
    <t>Donation to Poppy Appeal</t>
  </si>
  <si>
    <t>Donation to NMA</t>
  </si>
  <si>
    <t>554500</t>
  </si>
  <si>
    <t>Closing balance adj</t>
  </si>
  <si>
    <t>Level 1 Validation Checks</t>
  </si>
  <si>
    <t>Check No.</t>
  </si>
  <si>
    <t>Check Description</t>
  </si>
  <si>
    <t>Result</t>
  </si>
  <si>
    <t>Error Message</t>
  </si>
  <si>
    <t>1.1.1</t>
  </si>
  <si>
    <t>Has branch number been entered?</t>
  </si>
  <si>
    <t>No branch number entered. Please input your branch number at the top of Section 1.</t>
  </si>
  <si>
    <t>1.1.2</t>
  </si>
  <si>
    <t>Is branch number recognised?</t>
  </si>
  <si>
    <t>Branch number has not been recognised. Please check the branch number at the top of Section 1. If you are sure this is correct, please contact the Branch Accounts Team.</t>
  </si>
  <si>
    <t>1.1.3</t>
  </si>
  <si>
    <t>Has currency been entered?</t>
  </si>
  <si>
    <t>No currency entered. Please input the currency used throughout the return at the top of Section 1.</t>
  </si>
  <si>
    <t>1.1.4</t>
  </si>
  <si>
    <t>Has GBP been used by UK branches?</t>
  </si>
  <si>
    <t>You have entered a UK branch number with a currency other than GBP. UK branches should always complete their return in GBP, and enter GBP in the currency box.</t>
  </si>
  <si>
    <t>1.1.5</t>
  </si>
  <si>
    <t>Has ATDI box been ticked?</t>
  </si>
  <si>
    <t>Please mark the ATDI box at Section 1 with an 'X' to confirm that you have provided an ATDI form in respect of each bank and investment institution used by the branch during the year. This is mandatory for all branches.</t>
  </si>
  <si>
    <t>1.1.6</t>
  </si>
  <si>
    <t>Has bank statement box been ticked (where applicable)?</t>
  </si>
  <si>
    <t>Please mark the bank statement box at Section 1 with an 'X' to confirm that you have provided a year-end bank statement for all bank account balances held at 30 June 2025 (as reported at lines 1 to 4). This is mandatory for all branches.</t>
  </si>
  <si>
    <t>1.1.7</t>
  </si>
  <si>
    <t>Has investment report box been ticked (where applicable)?</t>
  </si>
  <si>
    <t>Please mark the investment report box at Section 1 with an 'X' to confirm that you have provided a year-end investment report for all investment balances held at 30 June 2025 (as reported at lines 6 to 8). This is mandatory for all branches with investments.</t>
  </si>
  <si>
    <t>1.1.8</t>
  </si>
  <si>
    <t>Has branch committee approval date been entered?</t>
  </si>
  <si>
    <t>Branch Committee approval date has not been entered. Please enter date at Section 1 to confirm approval of the return by the Branch Committee.</t>
  </si>
  <si>
    <t>1.2.1</t>
  </si>
  <si>
    <t>Has bank name been entered for account at line 1?</t>
  </si>
  <si>
    <t>You have entered an opening or closing bank balance in line 1 at Section 2, but have not provided the bank name.</t>
  </si>
  <si>
    <t>1.2.2</t>
  </si>
  <si>
    <t>Has bank name been entered for account at line 2?</t>
  </si>
  <si>
    <t>You have entered an opening or closing bank balance in line 2 at Section 2, but have not provided the bank name.</t>
  </si>
  <si>
    <t>1.2.3</t>
  </si>
  <si>
    <t>Has bank name been entered for account at line 3?</t>
  </si>
  <si>
    <t>You have entered an opening or closing bank balance in line 3 at Section 2, but have not provided the bank name.</t>
  </si>
  <si>
    <t>1.2.4</t>
  </si>
  <si>
    <t>Has bank name been entered for account at line 4?</t>
  </si>
  <si>
    <t>You have entered an opening or closing bank balance in line 4 at Section 2, but have not provided the bank name.</t>
  </si>
  <si>
    <t>1.2.5</t>
  </si>
  <si>
    <t>Has bank account number been entered for account at line 1?</t>
  </si>
  <si>
    <t>You have entered an opening or closing bank balance in line 1 at Section 2, but have not provided the bank account number.</t>
  </si>
  <si>
    <t>1.2.6</t>
  </si>
  <si>
    <t>Has bank account number been entered for account at line 2?</t>
  </si>
  <si>
    <t>You have entered an opening or closing bank balance in line 2 at Section 2, but have not provided the bank account number.</t>
  </si>
  <si>
    <t>1.2.7</t>
  </si>
  <si>
    <t>Has bank account number been entered for account at line 3?</t>
  </si>
  <si>
    <t>You have entered an opening or closing bank balance in line 3 at Section 2, but have not provided the bank account number.</t>
  </si>
  <si>
    <t>1.2.8</t>
  </si>
  <si>
    <t>Has bank account number been entered for account at line 4?</t>
  </si>
  <si>
    <t>You have entered an opening or closing bank balance in line 4 at Section 2, but have not provided the bank account number.</t>
  </si>
  <si>
    <t>1.2.9</t>
  </si>
  <si>
    <t>Has bank name been entered for account at line 6?</t>
  </si>
  <si>
    <t>You have entered an opening or closing investment balance in line 6 at Section 2, but have not provided the bank name.</t>
  </si>
  <si>
    <t>1.2.10</t>
  </si>
  <si>
    <t>Has bank name been entered for account at line 7?</t>
  </si>
  <si>
    <t>You have entered an opening or closing investment balance in line 7 at Section 2, but have not provided the bank name.</t>
  </si>
  <si>
    <t>1.2.11</t>
  </si>
  <si>
    <t>Has bank name been entered for account at line 8?</t>
  </si>
  <si>
    <t>You have entered an opening or closing investment balance in line 8 at Section 2, but have not provided the bank name.</t>
  </si>
  <si>
    <t>1.2.12</t>
  </si>
  <si>
    <t>Has investment account number been entered for account at line 6?</t>
  </si>
  <si>
    <t>You have entered an opening or closing investment balance in line 6 at Section 2, but have not provided the investment account number.</t>
  </si>
  <si>
    <t>1.2.13</t>
  </si>
  <si>
    <t>Has investment account number been entered for account at line 7?</t>
  </si>
  <si>
    <t>You have entered an opening or closing investment balance in line 7 at Section 2, but have not provided the investment account number.</t>
  </si>
  <si>
    <t>1.2.14</t>
  </si>
  <si>
    <t>Has investment account number been entered for account at line 8?</t>
  </si>
  <si>
    <t>You have entered an opening or closing investment balance in line 8 at Section 2, but have not provided the investment account number.</t>
  </si>
  <si>
    <t>1.2.15</t>
  </si>
  <si>
    <t>Does increase/decrease in branch funds equal total income/expenditure for the year?</t>
  </si>
  <si>
    <t>Total increase/decrease in branch funds at Section 2 (line 11) does not equal Net movement in branch cash at Section 3 (line 48). These figures must agree! Please recheck return.</t>
  </si>
  <si>
    <t>1.4.1</t>
  </si>
  <si>
    <t>Has line description been entered at line 50?</t>
  </si>
  <si>
    <t>You have entered at amount in line 52 at Section 4, but have not provided a description. This is required.</t>
  </si>
  <si>
    <t>1.4.2</t>
  </si>
  <si>
    <t>Has line description been entered at line 51?</t>
  </si>
  <si>
    <t>You have entered at amount in line 53 at Section 4, but have not provided a description. This is required.</t>
  </si>
  <si>
    <t>1.4.3</t>
  </si>
  <si>
    <t>Has line description been entered at line 52?</t>
  </si>
  <si>
    <t>You have entered at amount in line 54 at Section 4, but have not provided a description. This is required.</t>
  </si>
  <si>
    <t>1.4.4</t>
  </si>
  <si>
    <t>Has line description been entered at line 53?</t>
  </si>
  <si>
    <t>You have entered at amount in line 55 at Section 4, but have not provided a description. This is required.</t>
  </si>
  <si>
    <t>1.4.5</t>
  </si>
  <si>
    <t>Has line description been entered at line 54?</t>
  </si>
  <si>
    <t>You have entered at amount in line 56 at Section 4, but have not provided a description. This is required.</t>
  </si>
  <si>
    <t>1.4.6</t>
  </si>
  <si>
    <t>Has line description been entered at line 63?</t>
  </si>
  <si>
    <t>You have entered at amount in line 65 at Section 4, but have not provided a description. This is required.</t>
  </si>
  <si>
    <t>1.4.7</t>
  </si>
  <si>
    <t>Has line description been entered at line 64?</t>
  </si>
  <si>
    <t>You have entered at amount in line 66 at Section 4, but have not provided a description. This is required.</t>
  </si>
  <si>
    <t>1.4.8</t>
  </si>
  <si>
    <t>Has line description been entered at line 82?</t>
  </si>
  <si>
    <t>You have entered at amount in line 83 at Section 4, but have not provided a description. This is required.</t>
  </si>
  <si>
    <t>1.4.9</t>
  </si>
  <si>
    <t>Has line description been entered at line 83?</t>
  </si>
  <si>
    <t>You have entered at amount in line 84 at Section 4, but have not provided a description. This is required.</t>
  </si>
  <si>
    <t>1.4.10</t>
  </si>
  <si>
    <t>Has line description been entered at line 84?</t>
  </si>
  <si>
    <t>You have entered at amount in line 85 at Section 4, but have not provided a description. This is required.</t>
  </si>
  <si>
    <t>1.4.11</t>
  </si>
  <si>
    <t>Has line description been entered at line 85?</t>
  </si>
  <si>
    <t>You have entered at amount in line 86 at Section 4, but have not provided a description. This is required.</t>
  </si>
  <si>
    <t>1.4.12</t>
  </si>
  <si>
    <t>Has line description been entered at line 88?</t>
  </si>
  <si>
    <t>You have entered at amount in line 89 at Section 4, but have not provided a description. This is required.</t>
  </si>
  <si>
    <t>1.4.13</t>
  </si>
  <si>
    <t>Has line description been entered at line 90?</t>
  </si>
  <si>
    <t>You have entered at amount in line 91 at Section 4, but have not provided a description. This is required.</t>
  </si>
  <si>
    <t>1.4.14</t>
  </si>
  <si>
    <t>Has line description been entered at line 91?</t>
  </si>
  <si>
    <t>You have entered at amount in line 92 at Section 4, but have not provided a description. This is required.</t>
  </si>
  <si>
    <t>1.4.15</t>
  </si>
  <si>
    <t>Has line description been entered at line 92?</t>
  </si>
  <si>
    <t>You have entered at amount in line 93 at Section 4, but have not provided a description. This is required.</t>
  </si>
  <si>
    <t>1.4.16</t>
  </si>
  <si>
    <t>Has line description been entered at line 93?</t>
  </si>
  <si>
    <t>You have entered at amount in line 94 at Section 4, but have not provided a description. This is required.</t>
  </si>
  <si>
    <t>1.4.17</t>
  </si>
  <si>
    <t>Has line description been entered at line 94?</t>
  </si>
  <si>
    <t>You have entered at amount in line 95 at Section 4, but have not provided a description. This is required.</t>
  </si>
  <si>
    <t>1.4.18</t>
  </si>
  <si>
    <t>Has line description been entered at line 95?</t>
  </si>
  <si>
    <t>You have entered at amount in line 96 at Section 4, but have not provided a description. This is required.</t>
  </si>
  <si>
    <t>1.5.1</t>
  </si>
  <si>
    <t>Has fund name been entered for inc/exp at lines 97-106?</t>
  </si>
  <si>
    <t>You have entered an opening balance, income and/or expenditure for a restricted fund at Section 5 (lines 98-107), but have not completed the fund name.</t>
  </si>
  <si>
    <t>1.5.2</t>
  </si>
  <si>
    <t>Has description been entered for first restricted fund?</t>
  </si>
  <si>
    <t>You have entered an opening balance, income and/or expenditure for a restricted fund at Section 5 (lines 98-107), but have not provided a description of the fund and the terms of restrictions.</t>
  </si>
  <si>
    <t>1.5.3</t>
  </si>
  <si>
    <t>Has fund name been entered for inc/exp at lines 109-118?</t>
  </si>
  <si>
    <t>You have entered an opening balance, income and/or expenditure for a restricted fund at Section 5 (lines 110-119), but have not completed the fund name.</t>
  </si>
  <si>
    <t>1.5.4</t>
  </si>
  <si>
    <t>Has description been entered for second restricted fund?</t>
  </si>
  <si>
    <t>You have entered an opening balance, income and/or expenditure for a restricted fund at Section 5 (lines 110-119), but have not provided a description of the fund and the terms of restrictions.</t>
  </si>
  <si>
    <t>1.5.5</t>
  </si>
  <si>
    <t>Has line description been entered at line 98?</t>
  </si>
  <si>
    <t>You have entered restricted fund income at line 99 in Section 5, but have not specified which income line in Section 3 or 4 this relates to. This is required.</t>
  </si>
  <si>
    <t>1.5.6</t>
  </si>
  <si>
    <t>Has line description been entered at line 99?</t>
  </si>
  <si>
    <t>You have entered restricted fund income at line 100 in Section 5, but have not specified which income line in Section 3 or 4 this relates to. This is required.</t>
  </si>
  <si>
    <t>1.5.7</t>
  </si>
  <si>
    <t>Has line description been entered at line 100?</t>
  </si>
  <si>
    <t>You have entered restricted fund income at line 101 in Section 5, but have not specified which income line in Section 3 or 4 this relates to. This is required.</t>
  </si>
  <si>
    <t>1.5.8</t>
  </si>
  <si>
    <t>Has line description been entered at line 102?</t>
  </si>
  <si>
    <t>You have entered restricted fund expenditure at line 103 in Section 5, but have not specified which income line in Section 3 or 4 this relates to. This is required.</t>
  </si>
  <si>
    <t>1.5.9</t>
  </si>
  <si>
    <t>Has line description been entered at line 103?</t>
  </si>
  <si>
    <t>You have entered restricted fund expenditure at line 104 in Section 5, but have not specified which income line in Section 3 or 4 this relates to. This is required.</t>
  </si>
  <si>
    <t>1.5.10</t>
  </si>
  <si>
    <t>Has line description been entered at line 104?</t>
  </si>
  <si>
    <t>You have entered restricted fund expenditure at line 105 in Section 5, but have not specified which income line in Section 3 or 4 this relates to. This is required.</t>
  </si>
  <si>
    <t>1.5.11</t>
  </si>
  <si>
    <t>Has line description been entered at line 105?</t>
  </si>
  <si>
    <t>You have entered restricted fund expenditure at line 106 in Section 5, but have not specified which income line in Section 3 or 4 this relates to. This is required.</t>
  </si>
  <si>
    <t>1.5.12</t>
  </si>
  <si>
    <t>Has line description been entered at line 106?</t>
  </si>
  <si>
    <t>You have entered restricted fund expenditure at line 107 in Section 5, but have not specified which income line in Section 3 or 4 this relates to. This is required.</t>
  </si>
  <si>
    <t>1.5.13</t>
  </si>
  <si>
    <t>Has line description been entered at line 110?</t>
  </si>
  <si>
    <t>You have entered restricted fund income at line 111 in Section 5, but have not specified which income line in Section 3 or 4 this relates to. This is required.</t>
  </si>
  <si>
    <t>1.5.14</t>
  </si>
  <si>
    <t>Has line description been entered at line 111?</t>
  </si>
  <si>
    <t>You have entered restricted fund income at line 112 in Section 5, but have not specified which income line in Section 3 or 4 this relates to. This is required.</t>
  </si>
  <si>
    <t>1.5.15</t>
  </si>
  <si>
    <t>Has line description been entered at line 112?</t>
  </si>
  <si>
    <t>You have entered restricted fund income at line 113 in Section 5, but have not specified which income line in Section 3 or 4 this relates to. This is required.</t>
  </si>
  <si>
    <t>1.5.16</t>
  </si>
  <si>
    <t>Has line description been entered at line 114?</t>
  </si>
  <si>
    <t>You have entered restricted fund expenditure at line 115 in Section 5, but have not specified which income line in Section 3 or 4 this relates to. This is required.</t>
  </si>
  <si>
    <t>1.5.17</t>
  </si>
  <si>
    <t>Has line description been entered at line 115?</t>
  </si>
  <si>
    <t>You have entered restricted fund expenditure at line 116 in Section 5, but have not specified which income line in Section 3 or 4 this relates to. This is required.</t>
  </si>
  <si>
    <t>1.5.18</t>
  </si>
  <si>
    <t>Has line description been entered at line 116?</t>
  </si>
  <si>
    <t>You have entered restricted fund expenditure at line 117 in Section 5, but have not specified which income line in Section 3 or 4 this relates to. This is required.</t>
  </si>
  <si>
    <t>1.5.19</t>
  </si>
  <si>
    <t>Has line description been entered at line 117?</t>
  </si>
  <si>
    <t>You have entered restricted fund expenditure at line 118 in Section 5, but have not specified which income line in Section 3 or 4 this relates to. This is required.</t>
  </si>
  <si>
    <t>1.5.20</t>
  </si>
  <si>
    <t>Has line description been entered at line 118?</t>
  </si>
  <si>
    <t>You have entered restricted fund expenditure at line 119 in Section 5, but have not specified which income line in Section 3 or 4 this relates to. This is required.</t>
  </si>
  <si>
    <t>1.6.1</t>
  </si>
  <si>
    <t>Has the RPT box been completed at Section 6?</t>
  </si>
  <si>
    <t>The related party transaction box at Section 6 has been left blank. This box requires completion - if there is nothing to report then please confirm this by entering 'None'.</t>
  </si>
  <si>
    <t>1.6.2</t>
  </si>
  <si>
    <t>Have further details been provided for any locally received legacies?</t>
  </si>
  <si>
    <t>You have recorded locally received legacy income in line 20 at Section 3, but have not provided a breakdown of this at Section 6.</t>
  </si>
  <si>
    <t>1.6.3</t>
  </si>
  <si>
    <t>Has the additional information box at Section 6 been completed where required?</t>
  </si>
  <si>
    <t>The 'Additional Information' box at Section 6 has been left blank, but there is at least one issue within the return which requires explanation. Please look at the 'Warnings' tab to identify this and provide an explanation at Section 6.</t>
  </si>
  <si>
    <t>1.6.4</t>
  </si>
  <si>
    <t>Has anything been entered into Legacy box Section 6?</t>
  </si>
  <si>
    <t>The legacy box at Section 6 has been left blank. This box requires completion - if there is nothing to report then please confirm this by entering 'None'.</t>
  </si>
  <si>
    <t>1.6.5</t>
  </si>
  <si>
    <t>Has anything been entered into Assets box Section 6?</t>
  </si>
  <si>
    <t>The details of any assets/equipment purchased box at Section 6 has been left blank. This box requires completion - if there is nothing to report then please confirm this by entering 'None'.</t>
  </si>
  <si>
    <t>Level 2 Validation Checks</t>
  </si>
  <si>
    <t>2.1.1</t>
  </si>
  <si>
    <t>Has branch name been manually changed?</t>
  </si>
  <si>
    <t>Branch name has been manually changed at the top of Section 1 and no longer matches the details held on the branch database. Please check that this is correct.</t>
  </si>
  <si>
    <t>2.1.2</t>
  </si>
  <si>
    <t>Has county name been manually changed?</t>
  </si>
  <si>
    <t>County/district name has been manually changed at the top of Section 1 and no longer matches the details held on the branch database. Please check that this is correct.</t>
  </si>
  <si>
    <t>2.1.3</t>
  </si>
  <si>
    <t>Has a recognised currency been used?</t>
  </si>
  <si>
    <t>The currency you have entered at Section 1 is not one of the expected currencies associated with an RBL branch. Please double check that you have entered the correct three-letter currency code (e.g. USD, EUR).</t>
  </si>
  <si>
    <t>2.2.1</t>
  </si>
  <si>
    <t>Has bank sort code been entered for account at line 1?</t>
  </si>
  <si>
    <t>You have entered an opening or closing bank balance in line 1 at Section 2, but have not provided a bank sort code - please check whether this is correct. (Not all building society/investment accounts will have a sort code).</t>
  </si>
  <si>
    <t>2.2.2</t>
  </si>
  <si>
    <t>Has bank sort code been entered for account at line 2?</t>
  </si>
  <si>
    <t>You have entered an opening or closing bank balance in line 2 at Section 2, but have not provided a bank sort code - please check whether this is correct. (Not all building society/investment accounts will have a sort code).</t>
  </si>
  <si>
    <t>2.2.3</t>
  </si>
  <si>
    <t>Has bank sort code been entered for account at line 3?</t>
  </si>
  <si>
    <t>You have entered an opening or closing bank balance in line 3 at Section 2, but have not provided a bank sort code - please check whether this is correct. (Not all building society/investment accounts will have a sort code).</t>
  </si>
  <si>
    <t>2.2.4</t>
  </si>
  <si>
    <t>Has bank sort code been entered for account at line 4?</t>
  </si>
  <si>
    <t>You have entered an opening or closing bank balance in line 4 at Section 2, but have not provided a bank sort code - please check whether this is correct. (Not all building society/investment accounts will have a sort code).</t>
  </si>
  <si>
    <t>2.2.5</t>
  </si>
  <si>
    <t>Is closing petty cash balance more than £50?</t>
  </si>
  <si>
    <t>You have entered a closing petty cash balance greater than £50. Please check whether this is correct, and if so, please provide an explanation in the 'Additional Information' box at Section 6.</t>
  </si>
  <si>
    <t>2.2.6</t>
  </si>
  <si>
    <t>Are there any negative opening balances at Section 2?</t>
  </si>
  <si>
    <t>You have entered one or more negative opening balances at Section 2. Please check whether these are correct.</t>
  </si>
  <si>
    <t>2.2.7</t>
  </si>
  <si>
    <t>Are there any negative closing balances at Section 2?</t>
  </si>
  <si>
    <t>You have entered one or more negative closing balances at Section 2. Please check whether these are correct.</t>
  </si>
  <si>
    <t>2.3.1</t>
  </si>
  <si>
    <t>Do membership fees paid to Novacroft equal membership fees received?</t>
  </si>
  <si>
    <t>Membership fees paid to Novacroft (Section 3, line 29) does not agree to membership fees collected (Section 3, line 12). These figures should usually agree. Please check that these are correct, and if so, provide an explanation in the 'Additional Information' box at Section 6.</t>
  </si>
  <si>
    <t>2.3.2</t>
  </si>
  <si>
    <t>Have branch subs directly from members been received by a UK branch?</t>
  </si>
  <si>
    <t>You have entered branch subs received directly from members in line 13 at Section 3. This line is only usually applicable to overseas branches. Please check whether this is correct, and if so, provide an explanation in the 'Additional Information' box at Section 6.</t>
  </si>
  <si>
    <t>2.3.3</t>
  </si>
  <si>
    <t>Does amount paid over to PA from branch events equal income less expenditure?</t>
  </si>
  <si>
    <t>Amount paid over to Poppy Appeal from branch events (Section 3, line 31) does not equal PA event income (Section 3, line 15) less PA event expenditure (Section 3, line 31). Please check all figures, and if correct, provide an explanation in the 'Additional Information' box at Section 6.</t>
  </si>
  <si>
    <t>2.3.4</t>
  </si>
  <si>
    <t>Does branch fundraising income exceed expenditure?</t>
  </si>
  <si>
    <t>Branch fundraising expenditure (Section 3, line 32) exceeds branch fundraising income (Section 3, line 16). Please check, and if correct, provide an explanation in the 'Additional Information' box at Section 6.</t>
  </si>
  <si>
    <t>2.3.5</t>
  </si>
  <si>
    <t>Does FoR expenditure equal FoR income?</t>
  </si>
  <si>
    <t>PASS</t>
  </si>
  <si>
    <t>Amount paid to head office for Festival of Remembrance tickets (Section 3, line 33) does not equal income received by the branch (Section 3, line 17). Please check, and if correct, provide an explanation in the 'Additional Information' box at Section 6.</t>
  </si>
  <si>
    <t>2.3.6</t>
  </si>
  <si>
    <t>Have any negative income amounts been entered at Section 3?</t>
  </si>
  <si>
    <t>You have entered one or more negative numbers into the income column at Section 3 (lines 12 to 24). Income should normally be entered as a positive number. Please see page 7 of the Guide for further details. If the entry is correct (e.g. because a refund has been issued), please provide an explanation in the 'Additional Information' box at Section 6.</t>
  </si>
  <si>
    <t>2.3.7</t>
  </si>
  <si>
    <t>Have any negative expenditure amounts been entered at Section 3?</t>
  </si>
  <si>
    <t>You have entered one or more negative numbers into the expenditure column at Section 3 (lines 29 to 48). Expenditure should normally be entered as a positive number. Please see page 7 of the Guide for further details. If the entry is correct (e.g. because a refund has been received), please provide an explanation in the 'Additional Information' box at Section 6.</t>
  </si>
  <si>
    <t>2.4.1</t>
  </si>
  <si>
    <t>Have any negative amounts been entered at Section 4?</t>
  </si>
  <si>
    <t>You have entered one or more negative numbers at Section 4. Income and expenditure should normally both be entered as positive numbers. Please see page 7 of the Guide for further details. If the entry is correct (e.g. because a refund has been issued or received), please provide an explanation in the 'Additional Information' box at Section 6.</t>
  </si>
  <si>
    <t>2.5.1</t>
  </si>
  <si>
    <t>Has a negative opening balance been entered at Section 5?</t>
  </si>
  <si>
    <t>You have entered one or more negative opening balances at Section 5 (Restricted Funds). Please check whether these are correct, and if so, provide an explanation in the 'Additional Information' box at Section 6.</t>
  </si>
  <si>
    <t>2.5.2</t>
  </si>
  <si>
    <t>Have any negative income amounts been entered at Section 5?</t>
  </si>
  <si>
    <t>You have entered one or more negative numbers into the income section at Section 5 (Restricted Funds). Income should normally be entered as a positive number. Please see page 7 of the Guide for further details. If the entry is correct (e.g. because a refund has been issued), please provide an explanation in the 'Additional Information' box at Section 6.</t>
  </si>
  <si>
    <t>2.5.3</t>
  </si>
  <si>
    <t>Have any negative expenditure amounts been entered at Section 5?</t>
  </si>
  <si>
    <t>You have entered one or more negative numbers into the expenditure section at Section 5 (Restricted Funds). Expenditure should normally be entered as a positive number. Please see page 7 of the Guide for further details. If the entry is correct (e.g. because a refund has been received), please provide an explanation in the 'Additional Information' box at Section 6.</t>
  </si>
  <si>
    <t>2.5.4</t>
  </si>
  <si>
    <t>Is there a negative closing balance on a restricted fund?</t>
  </si>
  <si>
    <t>There are one or more negative closing balances at Section 5 (Restricted Funds). Please check all entries, noting that income and expenditure should both usually be entered as positive numbers. If correct, please provide an explanation in the 'Additional Information' box at Section 6.</t>
  </si>
  <si>
    <t>Currencies</t>
  </si>
  <si>
    <t>X</t>
  </si>
  <si>
    <t>Income accounts</t>
  </si>
  <si>
    <t>Expenditure accounts</t>
  </si>
  <si>
    <t>All accounts</t>
  </si>
  <si>
    <t>Membership income</t>
  </si>
  <si>
    <t>YES</t>
  </si>
  <si>
    <t>x</t>
  </si>
  <si>
    <t>Branch admin costs</t>
  </si>
  <si>
    <t>NO</t>
  </si>
  <si>
    <t>Grants Received</t>
  </si>
  <si>
    <t>Realised gains/losses on invt</t>
  </si>
  <si>
    <t>Ceremony costs</t>
  </si>
  <si>
    <t>Unrealised gains/losses on invt</t>
  </si>
  <si>
    <t>Centenary Expenses</t>
  </si>
  <si>
    <t>CLF</t>
  </si>
  <si>
    <t>Dividend/interest income on invt</t>
  </si>
  <si>
    <t>External audit costs</t>
  </si>
  <si>
    <t>Bank/BFI interest</t>
  </si>
  <si>
    <t>Badges &amp; wreaths costs</t>
  </si>
  <si>
    <t>BPT rental income</t>
  </si>
  <si>
    <t>Branch fundraising expenses</t>
  </si>
  <si>
    <t>Local legacies income</t>
  </si>
  <si>
    <t>Grants to individuals</t>
  </si>
  <si>
    <t>Fundraising events income</t>
  </si>
  <si>
    <t>Grants Given to Organisations</t>
  </si>
  <si>
    <t>FoR ticket income</t>
  </si>
  <si>
    <t>Sundry Income</t>
  </si>
  <si>
    <t>Currency gain/loss</t>
  </si>
  <si>
    <t>Branch Community Support expenses</t>
  </si>
  <si>
    <t>Branch adjustment</t>
  </si>
  <si>
    <t>Cleaning/caretaker costs</t>
  </si>
  <si>
    <t>Fund transfer in</t>
  </si>
  <si>
    <t>Legal and professional fees</t>
  </si>
  <si>
    <t>Rates/council tax</t>
  </si>
  <si>
    <t>Utility costs</t>
  </si>
  <si>
    <t>Repairs &amp; maintenance</t>
  </si>
  <si>
    <t>Training &amp; development</t>
  </si>
  <si>
    <t>Committee/meeting costs</t>
  </si>
  <si>
    <t>Volunteer expenses</t>
  </si>
  <si>
    <t>Fund transfer out - branches/HO</t>
  </si>
  <si>
    <t>Fund transfer out - counties</t>
  </si>
  <si>
    <t>Fund transfer out - homes/breaks</t>
  </si>
  <si>
    <t>Fund transfer out - PA</t>
  </si>
  <si>
    <t>Branch No.</t>
  </si>
  <si>
    <t>No</t>
  </si>
  <si>
    <t>Branch Name</t>
  </si>
  <si>
    <t>County</t>
  </si>
  <si>
    <t>O/S</t>
  </si>
  <si>
    <t>BPT</t>
  </si>
  <si>
    <t>BR0305</t>
  </si>
  <si>
    <t>Bedford &amp; District RBL</t>
  </si>
  <si>
    <t>Bedfordshire</t>
  </si>
  <si>
    <t>BR0306</t>
  </si>
  <si>
    <t>Biggleswade RBL</t>
  </si>
  <si>
    <t>BR0307</t>
  </si>
  <si>
    <t>Clapham Beds RBL</t>
  </si>
  <si>
    <t>BR0309</t>
  </si>
  <si>
    <t>Cotton End &amp; Dist RBL</t>
  </si>
  <si>
    <t>BR0338</t>
  </si>
  <si>
    <t>Cranfield RBL</t>
  </si>
  <si>
    <t>BR0311</t>
  </si>
  <si>
    <t>Eaton Socon RBL</t>
  </si>
  <si>
    <t>BR0312</t>
  </si>
  <si>
    <t>Flitwick RBL</t>
  </si>
  <si>
    <t>BR0313</t>
  </si>
  <si>
    <t>Harlington RBL</t>
  </si>
  <si>
    <t>BR0314</t>
  </si>
  <si>
    <t>Haynes RBL</t>
  </si>
  <si>
    <t>BR0315</t>
  </si>
  <si>
    <t>Heath &amp; Reach RBL</t>
  </si>
  <si>
    <t>BR0316</t>
  </si>
  <si>
    <t>Henlow RBL</t>
  </si>
  <si>
    <t>BR0319</t>
  </si>
  <si>
    <t>Kempston &amp; Dist RBL</t>
  </si>
  <si>
    <t>BR0321</t>
  </si>
  <si>
    <t>Leagrave &amp; Limbury RBL</t>
  </si>
  <si>
    <t>BR0322</t>
  </si>
  <si>
    <t>Leighton Buzzard RBL</t>
  </si>
  <si>
    <t>BR0324</t>
  </si>
  <si>
    <t>Marston Moreteyne RBL</t>
  </si>
  <si>
    <t>BR0326</t>
  </si>
  <si>
    <t>Northill &amp; Dist Branch</t>
  </si>
  <si>
    <t>BR0327</t>
  </si>
  <si>
    <t>Sandy &amp; District RBL</t>
  </si>
  <si>
    <t>BR0329</t>
  </si>
  <si>
    <t>Shefford &amp; Dist RBL</t>
  </si>
  <si>
    <t>BR0330</t>
  </si>
  <si>
    <t>Stotfold &amp; Arlesey RBL</t>
  </si>
  <si>
    <t>BR0331</t>
  </si>
  <si>
    <t>Toddington RBL</t>
  </si>
  <si>
    <t>BR0334</t>
  </si>
  <si>
    <t>Wilstead RBL</t>
  </si>
  <si>
    <t>BR0336</t>
  </si>
  <si>
    <t>Woburn RBL</t>
  </si>
  <si>
    <t>BR1786</t>
  </si>
  <si>
    <t>Abingdon RBL</t>
  </si>
  <si>
    <t>Berkshire</t>
  </si>
  <si>
    <t>BR1787</t>
  </si>
  <si>
    <t>Arborfield RBL</t>
  </si>
  <si>
    <t>BR1788</t>
  </si>
  <si>
    <t>Ardington &amp; Lockinge</t>
  </si>
  <si>
    <t>BR1789</t>
  </si>
  <si>
    <t>Beedon</t>
  </si>
  <si>
    <t>BR1790</t>
  </si>
  <si>
    <t>Binfield RBL</t>
  </si>
  <si>
    <t>BR1791</t>
  </si>
  <si>
    <t>Blewbury &amp; Upton RBL</t>
  </si>
  <si>
    <t>BR1792</t>
  </si>
  <si>
    <t>Bracknell RBL</t>
  </si>
  <si>
    <t>BR1794</t>
  </si>
  <si>
    <t>Burghfield &amp; District RBL Branch</t>
  </si>
  <si>
    <t>BR1837</t>
  </si>
  <si>
    <t>Caversham RBL</t>
  </si>
  <si>
    <t>BR0350</t>
  </si>
  <si>
    <t>Cippenham RBL</t>
  </si>
  <si>
    <t>BR1797</t>
  </si>
  <si>
    <t>Compton, Ilsleys &amp; Norreys RBL Branch</t>
  </si>
  <si>
    <t>BR1799</t>
  </si>
  <si>
    <t>Cranbourne &amp; Winkfield RBL</t>
  </si>
  <si>
    <t>BR1800</t>
  </si>
  <si>
    <t>Crowthorne RBL</t>
  </si>
  <si>
    <t>BR1801</t>
  </si>
  <si>
    <t>Cumnor RBL</t>
  </si>
  <si>
    <t>BR0390</t>
  </si>
  <si>
    <t>Datchet RBL</t>
  </si>
  <si>
    <t>BR1803</t>
  </si>
  <si>
    <t>Didcot &amp; District RBL</t>
  </si>
  <si>
    <t>BR1835</t>
  </si>
  <si>
    <t>Faringdon &amp; District RBL</t>
  </si>
  <si>
    <t>BR1804</t>
  </si>
  <si>
    <t>Hanney RBL</t>
  </si>
  <si>
    <t>BR1805</t>
  </si>
  <si>
    <t>Harwell RBL</t>
  </si>
  <si>
    <t>BR1806</t>
  </si>
  <si>
    <t>Holyport &amp; Dist RBL</t>
  </si>
  <si>
    <t>BR1807</t>
  </si>
  <si>
    <t>Hungerford RBL</t>
  </si>
  <si>
    <t>BR1810</t>
  </si>
  <si>
    <t>Lambourn RBL</t>
  </si>
  <si>
    <t>BR1811</t>
  </si>
  <si>
    <t>Maidenhead RBL Branch</t>
  </si>
  <si>
    <t>BR1812</t>
  </si>
  <si>
    <t>Mortimer &amp; Dist Sub Branch RBL</t>
  </si>
  <si>
    <t>BR1813</t>
  </si>
  <si>
    <t>Newbury RBL</t>
  </si>
  <si>
    <t>BR1814</t>
  </si>
  <si>
    <t>Pangbourne RBL Branch</t>
  </si>
  <si>
    <t>BR1817</t>
  </si>
  <si>
    <t>Sonning RBL Branch</t>
  </si>
  <si>
    <t>BR1819</t>
  </si>
  <si>
    <t>Steventon &amp; District RBL</t>
  </si>
  <si>
    <t>BR1821</t>
  </si>
  <si>
    <t>Tadley &amp; District RBL Branch</t>
  </si>
  <si>
    <t>BR1822</t>
  </si>
  <si>
    <t>Thatcham RBL</t>
  </si>
  <si>
    <t>BR1823</t>
  </si>
  <si>
    <t>The Challows RBL</t>
  </si>
  <si>
    <t>BR1824</t>
  </si>
  <si>
    <t>Tilehurst RBL</t>
  </si>
  <si>
    <t>BR1826</t>
  </si>
  <si>
    <t>Wallingford</t>
  </si>
  <si>
    <t>BR1827</t>
  </si>
  <si>
    <t>Wantage RBL</t>
  </si>
  <si>
    <t>BR1828</t>
  </si>
  <si>
    <t>Wargrave RBL</t>
  </si>
  <si>
    <t>BR1802</t>
  </si>
  <si>
    <t>Windsor &amp; District RBL</t>
  </si>
  <si>
    <t>BR3590</t>
  </si>
  <si>
    <t>Winnersh &amp; District RBL</t>
  </si>
  <si>
    <t>BR0340</t>
  </si>
  <si>
    <t>Amersham and District Branch</t>
  </si>
  <si>
    <t>Buckinghamshire</t>
  </si>
  <si>
    <t>BR0341</t>
  </si>
  <si>
    <t>Aston Clinton RBL</t>
  </si>
  <si>
    <t>BR0342</t>
  </si>
  <si>
    <t>Aylesbury RBL</t>
  </si>
  <si>
    <t>BR0343</t>
  </si>
  <si>
    <t>Beaconsfield RBL</t>
  </si>
  <si>
    <t>BR0344</t>
  </si>
  <si>
    <t>Bletchley RBL</t>
  </si>
  <si>
    <t>BR0345</t>
  </si>
  <si>
    <t>Brill &amp; District RBL</t>
  </si>
  <si>
    <t>BR0392</t>
  </si>
  <si>
    <t>Buckingham &amp; Dist RBL</t>
  </si>
  <si>
    <t>BR0347</t>
  </si>
  <si>
    <t>Burnham RBL</t>
  </si>
  <si>
    <t>BR0348</t>
  </si>
  <si>
    <t>Chalfont St Peter &amp; St Giles RBL</t>
  </si>
  <si>
    <t>BR0349</t>
  </si>
  <si>
    <t>Chesham RBL</t>
  </si>
  <si>
    <t>BR0354</t>
  </si>
  <si>
    <t>Farnham Common RBL</t>
  </si>
  <si>
    <t>BR0355</t>
  </si>
  <si>
    <t>Flackwell Heath &amp; District RBL</t>
  </si>
  <si>
    <t>BR0356</t>
  </si>
  <si>
    <t>Gerrards Cross RBL</t>
  </si>
  <si>
    <t>BR0358</t>
  </si>
  <si>
    <t>Hambleden &amp; Dist RBL</t>
  </si>
  <si>
    <t>BR0359</t>
  </si>
  <si>
    <t>Hazlemere &amp; District RBL</t>
  </si>
  <si>
    <t>BR0360</t>
  </si>
  <si>
    <t>High Wycombe RBL</t>
  </si>
  <si>
    <t>BR0361</t>
  </si>
  <si>
    <t>Holmer Green &amp; Dist RBL</t>
  </si>
  <si>
    <t>BR0362</t>
  </si>
  <si>
    <t>Iver Heath RBL</t>
  </si>
  <si>
    <t>BR0391</t>
  </si>
  <si>
    <t>Ivinghoe &amp; District RBL</t>
  </si>
  <si>
    <t>BR0364</t>
  </si>
  <si>
    <t>Lane End RBL</t>
  </si>
  <si>
    <t>BR0365</t>
  </si>
  <si>
    <t>Lavendon RBL</t>
  </si>
  <si>
    <t>BR0368</t>
  </si>
  <si>
    <t>Marlow RBL</t>
  </si>
  <si>
    <t>BR3515</t>
  </si>
  <si>
    <t>Milton Keynes &amp; District Jubilee RBL Branch</t>
  </si>
  <si>
    <t>BR0369</t>
  </si>
  <si>
    <t>New Bradwell &amp; Dist RBL</t>
  </si>
  <si>
    <t>BR0370</t>
  </si>
  <si>
    <t>Newport Pagnell RBL</t>
  </si>
  <si>
    <t>BR0371</t>
  </si>
  <si>
    <t>Olney &amp; Dist RBL</t>
  </si>
  <si>
    <t>BR0372</t>
  </si>
  <si>
    <t>Princes Risborough</t>
  </si>
  <si>
    <t>BR0373</t>
  </si>
  <si>
    <t>Quainton RBL</t>
  </si>
  <si>
    <t>BR0374</t>
  </si>
  <si>
    <t>Radnage RBL</t>
  </si>
  <si>
    <t>BR0389</t>
  </si>
  <si>
    <t>Stewkley RBL</t>
  </si>
  <si>
    <t>BR0382</t>
  </si>
  <si>
    <t>Wendover RBL</t>
  </si>
  <si>
    <t>BR0384</t>
  </si>
  <si>
    <t>Whitchurch &amp; Dist RBL</t>
  </si>
  <si>
    <t>BR0386</t>
  </si>
  <si>
    <t>Winslow RBL</t>
  </si>
  <si>
    <t>BR0387</t>
  </si>
  <si>
    <t>Woburn Sands RBL Sub Branch</t>
  </si>
  <si>
    <t>BR0388</t>
  </si>
  <si>
    <t>Wycombe Marsh RBL</t>
  </si>
  <si>
    <t>BR0394</t>
  </si>
  <si>
    <t>Bar Hill RBL</t>
  </si>
  <si>
    <t>Cambridgeshire</t>
  </si>
  <si>
    <t>BR0395</t>
  </si>
  <si>
    <t>Barrington RBL</t>
  </si>
  <si>
    <t>BR0396</t>
  </si>
  <si>
    <t>Bottisham RBL</t>
  </si>
  <si>
    <t>BR0601</t>
  </si>
  <si>
    <t>Brampton RBL</t>
  </si>
  <si>
    <t>BR0602</t>
  </si>
  <si>
    <t>Buckden RBL</t>
  </si>
  <si>
    <t>BR0399</t>
  </si>
  <si>
    <t>Cambridge City RBL</t>
  </si>
  <si>
    <t>BR0400</t>
  </si>
  <si>
    <t>Chatteris RBL</t>
  </si>
  <si>
    <t>BR0401</t>
  </si>
  <si>
    <t>Cherry Hinton RBL</t>
  </si>
  <si>
    <t>BR0442</t>
  </si>
  <si>
    <t>Cheveley RBL</t>
  </si>
  <si>
    <t>BR0403</t>
  </si>
  <si>
    <t>City of Ely RBL</t>
  </si>
  <si>
    <t>BR0398</t>
  </si>
  <si>
    <t>Comberton and District RBL</t>
  </si>
  <si>
    <t>BR0405</t>
  </si>
  <si>
    <t>Cottenham &amp; Rampton RBL</t>
  </si>
  <si>
    <t>BR0603</t>
  </si>
  <si>
    <t>Earith, Bluntisham &amp; Colne RBL</t>
  </si>
  <si>
    <t>BR0408</t>
  </si>
  <si>
    <t>Fordham RBL</t>
  </si>
  <si>
    <t>BR0409</t>
  </si>
  <si>
    <t>Fulbourn RBL</t>
  </si>
  <si>
    <t>BR0605</t>
  </si>
  <si>
    <t>Gransden &amp; Dist RBL</t>
  </si>
  <si>
    <t>BR0412</t>
  </si>
  <si>
    <t>Haddenham &amp; Wilburton RBL</t>
  </si>
  <si>
    <t>BR0414</t>
  </si>
  <si>
    <t>Histon RBL</t>
  </si>
  <si>
    <t>BR0606</t>
  </si>
  <si>
    <t>Houghton &amp; Wyton RBL</t>
  </si>
  <si>
    <t>BR0607</t>
  </si>
  <si>
    <t>Huntingdon RBL</t>
  </si>
  <si>
    <t>BR0608</t>
  </si>
  <si>
    <t>Kimbolton RBL</t>
  </si>
  <si>
    <t>BR0416</t>
  </si>
  <si>
    <t>Littleport RBL</t>
  </si>
  <si>
    <t>BR0417</t>
  </si>
  <si>
    <t>Manea RBL</t>
  </si>
  <si>
    <t>BR0418</t>
  </si>
  <si>
    <t>March RBL</t>
  </si>
  <si>
    <t>BR0420</t>
  </si>
  <si>
    <t>Orwell RBL</t>
  </si>
  <si>
    <t>BR0421</t>
  </si>
  <si>
    <t>Over &amp; District RBL</t>
  </si>
  <si>
    <t>BR0423</t>
  </si>
  <si>
    <t>Parson Drove Murrow RBL</t>
  </si>
  <si>
    <t>BR0233</t>
  </si>
  <si>
    <t>Peterborough RBL</t>
  </si>
  <si>
    <t>BR0609</t>
  </si>
  <si>
    <t>Ramsey RBL</t>
  </si>
  <si>
    <t>BR0424</t>
  </si>
  <si>
    <t>Sawston &amp; Pampisford RBL</t>
  </si>
  <si>
    <t>BR0610</t>
  </si>
  <si>
    <t>Sawtry &amp; Dist RBL</t>
  </si>
  <si>
    <t>BR0426</t>
  </si>
  <si>
    <t>Soham RBL</t>
  </si>
  <si>
    <t>BR0611</t>
  </si>
  <si>
    <t>Somersham &amp; Dist RBL</t>
  </si>
  <si>
    <t>BR0612</t>
  </si>
  <si>
    <t>St Ives Hunts RBL</t>
  </si>
  <si>
    <t>BR0613</t>
  </si>
  <si>
    <t>St Neots RBL</t>
  </si>
  <si>
    <t>BR0614</t>
  </si>
  <si>
    <t>Stibbington &amp; Dist RBL</t>
  </si>
  <si>
    <t>BR0430</t>
  </si>
  <si>
    <t>Sutton &amp; Dist RBL</t>
  </si>
  <si>
    <t>BR0432</t>
  </si>
  <si>
    <t>Swavesey RBL</t>
  </si>
  <si>
    <t>BR0446</t>
  </si>
  <si>
    <t>The Mordens RBL</t>
  </si>
  <si>
    <t>BR0445</t>
  </si>
  <si>
    <t>Thorney RBL</t>
  </si>
  <si>
    <t>BR0616</t>
  </si>
  <si>
    <t>Warboys RBL Branch</t>
  </si>
  <si>
    <t>BR0435</t>
  </si>
  <si>
    <t>Waterbeach Landbeach RBL Bnch</t>
  </si>
  <si>
    <t>BR0436</t>
  </si>
  <si>
    <t>Whittlesey RBL</t>
  </si>
  <si>
    <t>BR0438</t>
  </si>
  <si>
    <t>Wisbech RBL</t>
  </si>
  <si>
    <t>BR0617</t>
  </si>
  <si>
    <t>Yaxley RBL</t>
  </si>
  <si>
    <t>BR1334</t>
  </si>
  <si>
    <t>Alderley Edge RBL</t>
  </si>
  <si>
    <t>Cheshire</t>
  </si>
  <si>
    <t>BR1335</t>
  </si>
  <si>
    <t>Alsager RBL</t>
  </si>
  <si>
    <t>BR1336</t>
  </si>
  <si>
    <t>Altrincham RBL</t>
  </si>
  <si>
    <t>BR1337</t>
  </si>
  <si>
    <t>Barnton Anderton RBL</t>
  </si>
  <si>
    <t>BR1338</t>
  </si>
  <si>
    <t>Birkenhead RBL</t>
  </si>
  <si>
    <t>BR1340</t>
  </si>
  <si>
    <t>Bollington RBL</t>
  </si>
  <si>
    <t>BR1343</t>
  </si>
  <si>
    <t>Bromborough RBL</t>
  </si>
  <si>
    <t>BR1344</t>
  </si>
  <si>
    <t>Bunbury RBL</t>
  </si>
  <si>
    <t>BR1345</t>
  </si>
  <si>
    <t>Cheadle &amp; Gatley RBL Sub Branch</t>
  </si>
  <si>
    <t>BR1346</t>
  </si>
  <si>
    <t>Cheadle Hulme RBL</t>
  </si>
  <si>
    <t>BR1347</t>
  </si>
  <si>
    <t>Christleton RBL</t>
  </si>
  <si>
    <t>BR1349</t>
  </si>
  <si>
    <t>Congleton RBL</t>
  </si>
  <si>
    <t>BR1350</t>
  </si>
  <si>
    <t>Crewe RBL</t>
  </si>
  <si>
    <t>BR1351</t>
  </si>
  <si>
    <t>Davenham RBL</t>
  </si>
  <si>
    <t>BR1352</t>
  </si>
  <si>
    <t>Delamere RBL</t>
  </si>
  <si>
    <t>BR1356</t>
  </si>
  <si>
    <t>Ellesmere Port RBL</t>
  </si>
  <si>
    <t>BR1357</t>
  </si>
  <si>
    <t>Frodsham RBL</t>
  </si>
  <si>
    <t>BR1358</t>
  </si>
  <si>
    <t>Goostrey RBL</t>
  </si>
  <si>
    <t>BR1359</t>
  </si>
  <si>
    <t>Grappenhall Thelwall RBL Brnch</t>
  </si>
  <si>
    <t>BR1361</t>
  </si>
  <si>
    <t>Halton RBL</t>
  </si>
  <si>
    <t>BR1363</t>
  </si>
  <si>
    <t>Handforth RBL</t>
  </si>
  <si>
    <t>BR1364</t>
  </si>
  <si>
    <t>Hartford RBL</t>
  </si>
  <si>
    <t>BR1365</t>
  </si>
  <si>
    <t>Haslington Crewe Grn RBL Brnch</t>
  </si>
  <si>
    <t>BR1366</t>
  </si>
  <si>
    <t>BR1368</t>
  </si>
  <si>
    <t>Heswall RBL</t>
  </si>
  <si>
    <t>BR1369</t>
  </si>
  <si>
    <t>Higher Bebington RBL</t>
  </si>
  <si>
    <t>BR1370</t>
  </si>
  <si>
    <t>Holmes Chapel RBL</t>
  </si>
  <si>
    <t>BR1372</t>
  </si>
  <si>
    <t>Hyde RBL</t>
  </si>
  <si>
    <t>BR1373</t>
  </si>
  <si>
    <t>Kelsall RBL</t>
  </si>
  <si>
    <t>BR1374</t>
  </si>
  <si>
    <t>Knutsford RBL</t>
  </si>
  <si>
    <t>BR1375</t>
  </si>
  <si>
    <t>Little Sutton RBL</t>
  </si>
  <si>
    <t>BR1376</t>
  </si>
  <si>
    <t>Lymm RBL</t>
  </si>
  <si>
    <t>BR1377</t>
  </si>
  <si>
    <t>Macclesfield RBL</t>
  </si>
  <si>
    <t>BR1379</t>
  </si>
  <si>
    <t>Middlewich RBL</t>
  </si>
  <si>
    <t>BR1348</t>
  </si>
  <si>
    <t>Moreton Cheshire RBL</t>
  </si>
  <si>
    <t>BR1381</t>
  </si>
  <si>
    <t>Moulton RBL</t>
  </si>
  <si>
    <t>BR1382</t>
  </si>
  <si>
    <t>Nantwich RBL</t>
  </si>
  <si>
    <t>BR1383</t>
  </si>
  <si>
    <t>Neston RBL</t>
  </si>
  <si>
    <t>BR1384</t>
  </si>
  <si>
    <t>Northwich RBL</t>
  </si>
  <si>
    <t>BR1385</t>
  </si>
  <si>
    <t>Odd Rode &amp; Lawton Sub Branch RBL</t>
  </si>
  <si>
    <t>BR1388</t>
  </si>
  <si>
    <t>Poynton RBL</t>
  </si>
  <si>
    <t>BR1389</t>
  </si>
  <si>
    <t>Prestbury RBL</t>
  </si>
  <si>
    <t>BR1405</t>
  </si>
  <si>
    <t>Sandbach RBL</t>
  </si>
  <si>
    <t>BR1392</t>
  </si>
  <si>
    <t>Sandiway Cuddington RBL</t>
  </si>
  <si>
    <t>BR1393</t>
  </si>
  <si>
    <t>Stalybridge and Dukinfield RBL</t>
  </si>
  <si>
    <t>BR1394</t>
  </si>
  <si>
    <t>Stockport RBL</t>
  </si>
  <si>
    <t>BR1396</t>
  </si>
  <si>
    <t>Tarporley RBL</t>
  </si>
  <si>
    <t>BR1397</t>
  </si>
  <si>
    <t>Thornton Hough RBL</t>
  </si>
  <si>
    <t>BR1398</t>
  </si>
  <si>
    <t>Tintwistle RBL</t>
  </si>
  <si>
    <t>BR1399</t>
  </si>
  <si>
    <t>Upton (Wirral) RBL</t>
  </si>
  <si>
    <t>BR1400</t>
  </si>
  <si>
    <t>Upton By Chester RBL</t>
  </si>
  <si>
    <t>BR1401</t>
  </si>
  <si>
    <t>Wallasey RBL</t>
  </si>
  <si>
    <t>BR1402</t>
  </si>
  <si>
    <t>Weaverham RBL</t>
  </si>
  <si>
    <t>BR1408</t>
  </si>
  <si>
    <t>Willaston In Wirral RBL</t>
  </si>
  <si>
    <t>BR1409</t>
  </si>
  <si>
    <t>Wilmslow RBL</t>
  </si>
  <si>
    <t>BR1410</t>
  </si>
  <si>
    <t>Winsford RBL</t>
  </si>
  <si>
    <t>BR1411</t>
  </si>
  <si>
    <t>Woodford Bramhall RBL</t>
  </si>
  <si>
    <t>BR1412</t>
  </si>
  <si>
    <t>Wrenbury RBL</t>
  </si>
  <si>
    <t>BR2236</t>
  </si>
  <si>
    <t>Bodmin RBL</t>
  </si>
  <si>
    <t>Cornwall</t>
  </si>
  <si>
    <t>BR2237</t>
  </si>
  <si>
    <t>Boscastle RBL</t>
  </si>
  <si>
    <t>BR2239</t>
  </si>
  <si>
    <t>Bude Stratton RBL</t>
  </si>
  <si>
    <t>BR3599</t>
  </si>
  <si>
    <t>Callington and District</t>
  </si>
  <si>
    <t>BR2241</t>
  </si>
  <si>
    <t>Camborne RBL</t>
  </si>
  <si>
    <t>BR2297</t>
  </si>
  <si>
    <t>Camelford RBL</t>
  </si>
  <si>
    <t>BR2243</t>
  </si>
  <si>
    <t>Delabole RBL</t>
  </si>
  <si>
    <t>BR2245</t>
  </si>
  <si>
    <t>Fowey RBL</t>
  </si>
  <si>
    <t>BR2248</t>
  </si>
  <si>
    <t>Gwennap &amp; Dist RBL</t>
  </si>
  <si>
    <t>BR2249</t>
  </si>
  <si>
    <t>Hayle RBL</t>
  </si>
  <si>
    <t>BR2250</t>
  </si>
  <si>
    <t>Heamoor RBL</t>
  </si>
  <si>
    <t>BR2251</t>
  </si>
  <si>
    <t>Helston RBL</t>
  </si>
  <si>
    <t>BR2252</t>
  </si>
  <si>
    <t>Illogan RBL</t>
  </si>
  <si>
    <t>BR3699</t>
  </si>
  <si>
    <t>Isles of Scilly RBL Branch</t>
  </si>
  <si>
    <t>BR2253</t>
  </si>
  <si>
    <t>Launceston RBL</t>
  </si>
  <si>
    <t>BR2254</t>
  </si>
  <si>
    <t>Lerryn &amp; Boconnoc RBL</t>
  </si>
  <si>
    <t>BR2255</t>
  </si>
  <si>
    <t>Liskeard RBL</t>
  </si>
  <si>
    <t>BR2256</t>
  </si>
  <si>
    <t>Looe RBL</t>
  </si>
  <si>
    <t>BR2257</t>
  </si>
  <si>
    <t>Ludgvan RBL</t>
  </si>
  <si>
    <t>BR2258</t>
  </si>
  <si>
    <t>Marhamchurch Branch</t>
  </si>
  <si>
    <t>BR2259</t>
  </si>
  <si>
    <t>Menheniot RBL</t>
  </si>
  <si>
    <t>BR2260</t>
  </si>
  <si>
    <t>Mousehole RBL</t>
  </si>
  <si>
    <t>BR2262</t>
  </si>
  <si>
    <t>Newlyn West RBL</t>
  </si>
  <si>
    <t>BR2263</t>
  </si>
  <si>
    <t>Newquay RBL</t>
  </si>
  <si>
    <t>BR2264</t>
  </si>
  <si>
    <t>Padstow RBL</t>
  </si>
  <si>
    <t>BR2265</t>
  </si>
  <si>
    <t>Pelynt &amp; Lanreath RBL</t>
  </si>
  <si>
    <t>BR2266</t>
  </si>
  <si>
    <t>Penryn RBL</t>
  </si>
  <si>
    <t>BR2267</t>
  </si>
  <si>
    <t>Pensilva CSB RBL Branch</t>
  </si>
  <si>
    <t>BR2268</t>
  </si>
  <si>
    <t>Penzance</t>
  </si>
  <si>
    <t>BR2270</t>
  </si>
  <si>
    <t>Perranwell Stn RBL</t>
  </si>
  <si>
    <t>BR2271</t>
  </si>
  <si>
    <t>Polperro RBL</t>
  </si>
  <si>
    <t>BR2273</t>
  </si>
  <si>
    <t>Redruth RBL</t>
  </si>
  <si>
    <t>BR2274</t>
  </si>
  <si>
    <t>Saltash RBL</t>
  </si>
  <si>
    <t>BR2276</t>
  </si>
  <si>
    <t>St Agnes RBL</t>
  </si>
  <si>
    <t>BR2277</t>
  </si>
  <si>
    <t>St Austell RBL</t>
  </si>
  <si>
    <t>BR2299</t>
  </si>
  <si>
    <t>St Cleer RBL</t>
  </si>
  <si>
    <t>BR2279</t>
  </si>
  <si>
    <t>St Columb RBL</t>
  </si>
  <si>
    <t>BR2275</t>
  </si>
  <si>
    <t>St Ives Cornwall RBL</t>
  </si>
  <si>
    <t>BR2282</t>
  </si>
  <si>
    <t>St Keverne RBL</t>
  </si>
  <si>
    <t>BR2287</t>
  </si>
  <si>
    <t>Stithians RBL</t>
  </si>
  <si>
    <t>BR2289</t>
  </si>
  <si>
    <t>Tideford St Germans RBL</t>
  </si>
  <si>
    <t>BR2295</t>
  </si>
  <si>
    <t>Torpoint District RBL</t>
  </si>
  <si>
    <t>BR2291</t>
  </si>
  <si>
    <t>Truro RBL</t>
  </si>
  <si>
    <t>BR2292</t>
  </si>
  <si>
    <t>Tywardreath RBL</t>
  </si>
  <si>
    <t>BR2294</t>
  </si>
  <si>
    <t>Wadebridge RBL</t>
  </si>
  <si>
    <t>BR1416</t>
  </si>
  <si>
    <t>Appleby RBL</t>
  </si>
  <si>
    <t>Cumbria</t>
  </si>
  <si>
    <t>BR1419</t>
  </si>
  <si>
    <t>Arnside RBL</t>
  </si>
  <si>
    <t>BR1421</t>
  </si>
  <si>
    <t>BR1422</t>
  </si>
  <si>
    <t>Bransty RBL</t>
  </si>
  <si>
    <t>BR1446</t>
  </si>
  <si>
    <t>Carlisle &amp; Stanwix RBL</t>
  </si>
  <si>
    <t>BR1428</t>
  </si>
  <si>
    <t>Egremont RBL</t>
  </si>
  <si>
    <t>BR1432</t>
  </si>
  <si>
    <t>Harrington RBL</t>
  </si>
  <si>
    <t>BR1434</t>
  </si>
  <si>
    <t>Kendal RBL</t>
  </si>
  <si>
    <t>BR1435</t>
  </si>
  <si>
    <t>Keswick RBL</t>
  </si>
  <si>
    <t>BR1438</t>
  </si>
  <si>
    <t>Langdales RBL</t>
  </si>
  <si>
    <t>BR1441</t>
  </si>
  <si>
    <t>Penrith RBL</t>
  </si>
  <si>
    <t>BR4033</t>
  </si>
  <si>
    <t>Seascale and Sellafield</t>
  </si>
  <si>
    <t>BR1443</t>
  </si>
  <si>
    <t>Sedbergh &amp; Dist RBL</t>
  </si>
  <si>
    <t>BR1447</t>
  </si>
  <si>
    <t>Staveley RBL (Cumbria)</t>
  </si>
  <si>
    <t>BR1448</t>
  </si>
  <si>
    <t>Tebay RBL</t>
  </si>
  <si>
    <t>BR1449</t>
  </si>
  <si>
    <t>Ullock &amp; Dist RBL</t>
  </si>
  <si>
    <t>BR1451</t>
  </si>
  <si>
    <t>Wath Brow RBL</t>
  </si>
  <si>
    <t>BR1452</t>
  </si>
  <si>
    <t>Wigton RBL</t>
  </si>
  <si>
    <t>BR1453</t>
  </si>
  <si>
    <t>Windermere RBL</t>
  </si>
  <si>
    <t>BR1454</t>
  </si>
  <si>
    <t>Workington RBL</t>
  </si>
  <si>
    <t>BR0074</t>
  </si>
  <si>
    <t>Alfreton and District RBL</t>
  </si>
  <si>
    <t>Derbyshire</t>
  </si>
  <si>
    <t>BR0002</t>
  </si>
  <si>
    <t>Allenton RBL</t>
  </si>
  <si>
    <t>BR0003</t>
  </si>
  <si>
    <t>Allestree RBL</t>
  </si>
  <si>
    <t>BR0005</t>
  </si>
  <si>
    <t>Ambergate Heage RBL</t>
  </si>
  <si>
    <t>BR0006</t>
  </si>
  <si>
    <t>Ashbourne RBL</t>
  </si>
  <si>
    <t>BR0007</t>
  </si>
  <si>
    <t>Aston &amp; Weston RBL</t>
  </si>
  <si>
    <t>BR0009</t>
  </si>
  <si>
    <t>Bakewell RBL</t>
  </si>
  <si>
    <t>BR0010</t>
  </si>
  <si>
    <t>Bamford RBL</t>
  </si>
  <si>
    <t>BR0012</t>
  </si>
  <si>
    <t>Belper RBL</t>
  </si>
  <si>
    <t>BR0015</t>
  </si>
  <si>
    <t>Brailsford &amp; District</t>
  </si>
  <si>
    <t>BR0016</t>
  </si>
  <si>
    <t>Brassington RBL</t>
  </si>
  <si>
    <t>BR0018</t>
  </si>
  <si>
    <t>Buxton RBL</t>
  </si>
  <si>
    <t>BR0019</t>
  </si>
  <si>
    <t>Chaddesden RBL</t>
  </si>
  <si>
    <t>BR0020</t>
  </si>
  <si>
    <t>Chapel En Le Frith RBL</t>
  </si>
  <si>
    <t>BR0021</t>
  </si>
  <si>
    <t>Chellaston RBL</t>
  </si>
  <si>
    <t>BR0022</t>
  </si>
  <si>
    <t>Chesterfield RBL</t>
  </si>
  <si>
    <t>BR0024</t>
  </si>
  <si>
    <t>Creswell RBL</t>
  </si>
  <si>
    <t>BR0025</t>
  </si>
  <si>
    <t>Crich &amp; Dist RBL</t>
  </si>
  <si>
    <t>BR0026</t>
  </si>
  <si>
    <t>Cromford RBL</t>
  </si>
  <si>
    <t>BR0027</t>
  </si>
  <si>
    <t>Darley Abbey RBL</t>
  </si>
  <si>
    <t>BR0030</t>
  </si>
  <si>
    <t>Glossop RBL</t>
  </si>
  <si>
    <t>BR0033</t>
  </si>
  <si>
    <t>Hartington RBL</t>
  </si>
  <si>
    <t>BR0034</t>
  </si>
  <si>
    <t>Hathersage RBL</t>
  </si>
  <si>
    <t>BR0035</t>
  </si>
  <si>
    <t>Hayfield RBL</t>
  </si>
  <si>
    <t>BR0036</t>
  </si>
  <si>
    <t>Heanor RBL</t>
  </si>
  <si>
    <t>BR0038</t>
  </si>
  <si>
    <t>Horsley Woodhouse RBL</t>
  </si>
  <si>
    <t>BR0039</t>
  </si>
  <si>
    <t>Ilkeston RBL</t>
  </si>
  <si>
    <t>BR0040</t>
  </si>
  <si>
    <t>Killamarsh RBL</t>
  </si>
  <si>
    <t>BR0041</t>
  </si>
  <si>
    <t>Littleover RBL</t>
  </si>
  <si>
    <t>BR0042</t>
  </si>
  <si>
    <t>Long Eaton RBL</t>
  </si>
  <si>
    <t>BR0044</t>
  </si>
  <si>
    <t>Matlock/Darley Dale RBL (CSB)</t>
  </si>
  <si>
    <t>BR0045</t>
  </si>
  <si>
    <t>Melbourne RBL</t>
  </si>
  <si>
    <t>BR0046</t>
  </si>
  <si>
    <t>Mickleover RBL</t>
  </si>
  <si>
    <t>BR0077</t>
  </si>
  <si>
    <t>North Wingfield &amp; District</t>
  </si>
  <si>
    <t>BR0078</t>
  </si>
  <si>
    <t>Oakwood RBL</t>
  </si>
  <si>
    <t>BR0050</t>
  </si>
  <si>
    <t>Parwich RBL</t>
  </si>
  <si>
    <t>BR0053</t>
  </si>
  <si>
    <t>Repton RBL</t>
  </si>
  <si>
    <t>BR3669</t>
  </si>
  <si>
    <t>Ripley &amp; Dist</t>
  </si>
  <si>
    <t>BR0057</t>
  </si>
  <si>
    <t>Shirebrook RBL</t>
  </si>
  <si>
    <t>BR0061</t>
  </si>
  <si>
    <t>Spondon RBL</t>
  </si>
  <si>
    <t>BR0062</t>
  </si>
  <si>
    <t>Stanton By Dale (CSB) RBL</t>
  </si>
  <si>
    <t>BR0063</t>
  </si>
  <si>
    <t>Staveley RBL (Derbyshire)</t>
  </si>
  <si>
    <t>BR0065</t>
  </si>
  <si>
    <t>Swadlincote RBL</t>
  </si>
  <si>
    <t>BR1404</t>
  </si>
  <si>
    <t>Whaley Bridge RBL - Sub Branch</t>
  </si>
  <si>
    <t>BR0070</t>
  </si>
  <si>
    <t>Whittington &amp; District RBL</t>
  </si>
  <si>
    <t>BR0073</t>
  </si>
  <si>
    <t>Whitwell RBL</t>
  </si>
  <si>
    <t>BR0071</t>
  </si>
  <si>
    <t>Wirksworth RBL</t>
  </si>
  <si>
    <t>BR0072</t>
  </si>
  <si>
    <t>Youlgrave RBL</t>
  </si>
  <si>
    <t>BR2300</t>
  </si>
  <si>
    <t>Alphington RBL</t>
  </si>
  <si>
    <t>Devon</t>
  </si>
  <si>
    <t>BR2302</t>
  </si>
  <si>
    <t>Ashburton RBL</t>
  </si>
  <si>
    <t>BR2305</t>
  </si>
  <si>
    <t>Axminster RBL</t>
  </si>
  <si>
    <t>BR2306</t>
  </si>
  <si>
    <t>Barnstaple RBL</t>
  </si>
  <si>
    <t>BR3714</t>
  </si>
  <si>
    <t>Beer Branch</t>
  </si>
  <si>
    <t>BR2308</t>
  </si>
  <si>
    <t>Bere Alston RBL</t>
  </si>
  <si>
    <t>BR2314</t>
  </si>
  <si>
    <t>Branscombe RBL</t>
  </si>
  <si>
    <t>BR2315</t>
  </si>
  <si>
    <t>Braunton RBL</t>
  </si>
  <si>
    <t>BR2316</t>
  </si>
  <si>
    <t>Brixham RBL</t>
  </si>
  <si>
    <t>BR2317</t>
  </si>
  <si>
    <t>Brixton RBL</t>
  </si>
  <si>
    <t>BR3707</t>
  </si>
  <si>
    <t>Buckfastleigh RBL</t>
  </si>
  <si>
    <t>BR2321</t>
  </si>
  <si>
    <t>Budleigh Salterton RBL</t>
  </si>
  <si>
    <t>BR2322</t>
  </si>
  <si>
    <t>Chagford RBL</t>
  </si>
  <si>
    <t>BR2328</t>
  </si>
  <si>
    <t>Crediton RBL</t>
  </si>
  <si>
    <t>BR2330</t>
  </si>
  <si>
    <t>Cullompton RBL</t>
  </si>
  <si>
    <t>BR2400</t>
  </si>
  <si>
    <t>Dartmoor RBL Branch</t>
  </si>
  <si>
    <t>BR2331</t>
  </si>
  <si>
    <t>Dartmouth RBL</t>
  </si>
  <si>
    <t>BR2332</t>
  </si>
  <si>
    <t>Dawlish RBL</t>
  </si>
  <si>
    <t>BR2334</t>
  </si>
  <si>
    <t>Exeter RBL</t>
  </si>
  <si>
    <t>BR2335</t>
  </si>
  <si>
    <t>Exmouth RBL</t>
  </si>
  <si>
    <t>BR2336</t>
  </si>
  <si>
    <t>Great Torrington RBL</t>
  </si>
  <si>
    <t>BR2338</t>
  </si>
  <si>
    <t>Hartland RBL</t>
  </si>
  <si>
    <t>BR2339</t>
  </si>
  <si>
    <t>Hatherleigh RBL</t>
  </si>
  <si>
    <t>BR2340</t>
  </si>
  <si>
    <t>Holsworthy RBL</t>
  </si>
  <si>
    <t>BR2341</t>
  </si>
  <si>
    <t>Honiton RBL</t>
  </si>
  <si>
    <t>BR2342</t>
  </si>
  <si>
    <t>Ilfracombe RBL</t>
  </si>
  <si>
    <t>BR2344</t>
  </si>
  <si>
    <t>Ivybridge RBL</t>
  </si>
  <si>
    <t>BR2345</t>
  </si>
  <si>
    <t>Kentisbeare RBL</t>
  </si>
  <si>
    <t>BR2346</t>
  </si>
  <si>
    <t>Kilmington RBL</t>
  </si>
  <si>
    <t>BR2347</t>
  </si>
  <si>
    <t>Kingsbridge RBL</t>
  </si>
  <si>
    <t>BR2348</t>
  </si>
  <si>
    <t>Kingsteignton RBL</t>
  </si>
  <si>
    <t>BR2349</t>
  </si>
  <si>
    <t>Lamerton RBL</t>
  </si>
  <si>
    <t>BR2352</t>
  </si>
  <si>
    <t>Lympstone CSB</t>
  </si>
  <si>
    <t>BR2354</t>
  </si>
  <si>
    <t>Membury &amp; Yarcombe RBL</t>
  </si>
  <si>
    <t>BR2355</t>
  </si>
  <si>
    <t>Mid Torridge RBL</t>
  </si>
  <si>
    <t>BR2401</t>
  </si>
  <si>
    <t>Modbury RBL</t>
  </si>
  <si>
    <t>BR2358</t>
  </si>
  <si>
    <t>Newton Abbot RBL</t>
  </si>
  <si>
    <t>BR2360</t>
  </si>
  <si>
    <t>North Tawton RBL</t>
  </si>
  <si>
    <t>BR2362</t>
  </si>
  <si>
    <t>Okehampton RBL</t>
  </si>
  <si>
    <t>BR2364</t>
  </si>
  <si>
    <t>Paignton RBL</t>
  </si>
  <si>
    <t>BR3672</t>
  </si>
  <si>
    <t>Plymouth City Centre Armed Forces Supporters</t>
  </si>
  <si>
    <t>BR2329</t>
  </si>
  <si>
    <t>Plymouth Crownhill RBL Branch</t>
  </si>
  <si>
    <t>BR2367</t>
  </si>
  <si>
    <t>Plympton &amp; Dist RBL</t>
  </si>
  <si>
    <t>BR2369</t>
  </si>
  <si>
    <t>Sampford Peverell RBL</t>
  </si>
  <si>
    <t>BR2370</t>
  </si>
  <si>
    <t>Seaton Colyton RBL</t>
  </si>
  <si>
    <t>BR2371</t>
  </si>
  <si>
    <t>Shaldon RBL</t>
  </si>
  <si>
    <t>BR2372</t>
  </si>
  <si>
    <t>Sidbury &amp; Sidford RBL</t>
  </si>
  <si>
    <t>BR2373</t>
  </si>
  <si>
    <t>Sidmouth RBL</t>
  </si>
  <si>
    <t>BR2374</t>
  </si>
  <si>
    <t>Silverton RBL</t>
  </si>
  <si>
    <t>BR2399</t>
  </si>
  <si>
    <t>South Molton RBL</t>
  </si>
  <si>
    <t>BR2377</t>
  </si>
  <si>
    <t>St Budeaux RBL</t>
  </si>
  <si>
    <t>BR2381</t>
  </si>
  <si>
    <t>Stoke Gabriel CSB</t>
  </si>
  <si>
    <t>BR2382</t>
  </si>
  <si>
    <t>Tavistock RBL</t>
  </si>
  <si>
    <t>BR2383</t>
  </si>
  <si>
    <t>Teignmouth CSB</t>
  </si>
  <si>
    <t>BR2384</t>
  </si>
  <si>
    <t>Thorverton RBL</t>
  </si>
  <si>
    <t>BR2385</t>
  </si>
  <si>
    <t>Tiverton RBL</t>
  </si>
  <si>
    <t>BR2387</t>
  </si>
  <si>
    <t>Torquay RBL</t>
  </si>
  <si>
    <t>BR2388</t>
  </si>
  <si>
    <t>Totnes RBL</t>
  </si>
  <si>
    <t>BR2389</t>
  </si>
  <si>
    <t>Uffculme RBL</t>
  </si>
  <si>
    <t>BR2391</t>
  </si>
  <si>
    <t>West Hill RBL</t>
  </si>
  <si>
    <t>BR2395</t>
  </si>
  <si>
    <t>Winkleigh RBL</t>
  </si>
  <si>
    <t>BR2396</t>
  </si>
  <si>
    <t>Woodbury &amp; Dist RBL</t>
  </si>
  <si>
    <t>BR3630</t>
  </si>
  <si>
    <t>Yealm RBL Branch</t>
  </si>
  <si>
    <t>BR3467</t>
  </si>
  <si>
    <t>Bergen-Hohne RBL</t>
  </si>
  <si>
    <t>District Germany</t>
  </si>
  <si>
    <t>BR3413</t>
  </si>
  <si>
    <t>Berlin RBL</t>
  </si>
  <si>
    <t>BR3468</t>
  </si>
  <si>
    <t>Bielefeld RBL</t>
  </si>
  <si>
    <t>BR3480</t>
  </si>
  <si>
    <t>Dortmund RBL</t>
  </si>
  <si>
    <t>BR3493</t>
  </si>
  <si>
    <t>Fallingbostel-Heide RBL</t>
  </si>
  <si>
    <t>BR3483</t>
  </si>
  <si>
    <t>Gutersloh RBL Branch</t>
  </si>
  <si>
    <t>BR3694</t>
  </si>
  <si>
    <t>Hannover RBL Branch</t>
  </si>
  <si>
    <t>BR3463</t>
  </si>
  <si>
    <t>Herford RBL</t>
  </si>
  <si>
    <t>BR3469</t>
  </si>
  <si>
    <t>Lippe RBL</t>
  </si>
  <si>
    <t>BR3466</t>
  </si>
  <si>
    <t>Minden RBL</t>
  </si>
  <si>
    <t>BR3437</t>
  </si>
  <si>
    <t>Muenster RBL</t>
  </si>
  <si>
    <t>BR3438</t>
  </si>
  <si>
    <t>Osnabruck RBL</t>
  </si>
  <si>
    <t>BR3440</t>
  </si>
  <si>
    <t>Paderborn RBL</t>
  </si>
  <si>
    <t>BR3461</t>
  </si>
  <si>
    <t>Rheindahlen RBL</t>
  </si>
  <si>
    <t>BR3490</t>
  </si>
  <si>
    <t>Sauerland RBL</t>
  </si>
  <si>
    <t>BR3564</t>
  </si>
  <si>
    <t>Albox RBL Branch</t>
  </si>
  <si>
    <t>District North Spain</t>
  </si>
  <si>
    <t>BR3475</t>
  </si>
  <si>
    <t>Alicante RBL</t>
  </si>
  <si>
    <t>BR4028</t>
  </si>
  <si>
    <t>Altiplano</t>
  </si>
  <si>
    <t>BR3482</t>
  </si>
  <si>
    <t>Benidoleig and District Sub Branch RBL</t>
  </si>
  <si>
    <t>BR3489</t>
  </si>
  <si>
    <t>Benidorm and District RBL</t>
  </si>
  <si>
    <t>BR3465</t>
  </si>
  <si>
    <t>Calpe RBL</t>
  </si>
  <si>
    <t>BR3560</t>
  </si>
  <si>
    <t>Gandia and District RBL Branch</t>
  </si>
  <si>
    <t>BR3606</t>
  </si>
  <si>
    <t>Gran Alacant &amp; La Marina RBL Branch</t>
  </si>
  <si>
    <t>BR3577</t>
  </si>
  <si>
    <t>Hondon Valley RBL Branch</t>
  </si>
  <si>
    <t>BR3457</t>
  </si>
  <si>
    <t>Javea (Alicante) Spain RBL</t>
  </si>
  <si>
    <t>BR3621</t>
  </si>
  <si>
    <t>La Foia Sub Branch RBL</t>
  </si>
  <si>
    <t>BR3597</t>
  </si>
  <si>
    <t>La Vall D'Albaida RBL Branch</t>
  </si>
  <si>
    <t>BR3485</t>
  </si>
  <si>
    <t>Mojacar RBL</t>
  </si>
  <si>
    <t>BR3710</t>
  </si>
  <si>
    <t>Murcia RBL</t>
  </si>
  <si>
    <t>BR3600</t>
  </si>
  <si>
    <t>Orihuela Costa and District</t>
  </si>
  <si>
    <t>BR3614</t>
  </si>
  <si>
    <t>Pinoso RBL Branch</t>
  </si>
  <si>
    <t>BR3456</t>
  </si>
  <si>
    <t>Torrevieja RBL</t>
  </si>
  <si>
    <t>BR3620</t>
  </si>
  <si>
    <t>Zurgena &amp; District RBL Branch</t>
  </si>
  <si>
    <t>BR3553</t>
  </si>
  <si>
    <t>Alhaurin El Grande RBL Branch</t>
  </si>
  <si>
    <t>District South Spain</t>
  </si>
  <si>
    <t>BR3565</t>
  </si>
  <si>
    <t>Benajarafe RBL Branch</t>
  </si>
  <si>
    <t>BR3567</t>
  </si>
  <si>
    <t>Coin RBL Branch</t>
  </si>
  <si>
    <t>BR3722</t>
  </si>
  <si>
    <t>Duquesa</t>
  </si>
  <si>
    <t>BR3629</t>
  </si>
  <si>
    <t>Loja RBL Branch</t>
  </si>
  <si>
    <t>BR3579</t>
  </si>
  <si>
    <t>Los Romanes RBL Branch</t>
  </si>
  <si>
    <t>BR3474</t>
  </si>
  <si>
    <t>Mijas Costa RBL</t>
  </si>
  <si>
    <t>BR3552</t>
  </si>
  <si>
    <t>Mollina RBL Branch</t>
  </si>
  <si>
    <t>BR3453</t>
  </si>
  <si>
    <t>Nerja RBL</t>
  </si>
  <si>
    <t>BR3462</t>
  </si>
  <si>
    <t>Torremolinos RBL Branch</t>
  </si>
  <si>
    <t>BR2402</t>
  </si>
  <si>
    <t>Abbotsbury &amp; Portesham RBL</t>
  </si>
  <si>
    <t>Dorset</t>
  </si>
  <si>
    <t>BR2403</t>
  </si>
  <si>
    <t>Beaminster RBL</t>
  </si>
  <si>
    <t>BR2406</t>
  </si>
  <si>
    <t>Blandford RBL</t>
  </si>
  <si>
    <t>BR3696</t>
  </si>
  <si>
    <t>Bovington RBL</t>
  </si>
  <si>
    <t>BR2410</t>
  </si>
  <si>
    <t>Bride Valley RBL</t>
  </si>
  <si>
    <t>BR2411</t>
  </si>
  <si>
    <t>Bridport RBL</t>
  </si>
  <si>
    <t>BR2412</t>
  </si>
  <si>
    <t>Broadstone RBL</t>
  </si>
  <si>
    <t>BR2417</t>
  </si>
  <si>
    <t>Christchurch RBL</t>
  </si>
  <si>
    <t>BR2418</t>
  </si>
  <si>
    <t>Corfe Castle RBL</t>
  </si>
  <si>
    <t>BR2419</t>
  </si>
  <si>
    <t>Corfe Mullen RBL</t>
  </si>
  <si>
    <t>BR2421</t>
  </si>
  <si>
    <t>Ferndown RBL</t>
  </si>
  <si>
    <t>BR2423</t>
  </si>
  <si>
    <t>Gillingham RBL</t>
  </si>
  <si>
    <t>BR2424</t>
  </si>
  <si>
    <t>Halstock &amp; Dist RBL</t>
  </si>
  <si>
    <t>BR2426</t>
  </si>
  <si>
    <t>Hazelbury Bryan RBL</t>
  </si>
  <si>
    <t>BR1874</t>
  </si>
  <si>
    <t>Highcliffe RBL</t>
  </si>
  <si>
    <t>BR2428</t>
  </si>
  <si>
    <t>Lyme Regis RBL</t>
  </si>
  <si>
    <t>BR2429</t>
  </si>
  <si>
    <t>Lytchett United RBL</t>
  </si>
  <si>
    <t>BR2432</t>
  </si>
  <si>
    <t>Marnhull RBL</t>
  </si>
  <si>
    <t>BR2434</t>
  </si>
  <si>
    <t>Poole RBL</t>
  </si>
  <si>
    <t>BR2435</t>
  </si>
  <si>
    <t>Portland RBL</t>
  </si>
  <si>
    <t>BR2436</t>
  </si>
  <si>
    <t>Puddletown RBL</t>
  </si>
  <si>
    <t>BR2438</t>
  </si>
  <si>
    <t>Shaftesbury RBL</t>
  </si>
  <si>
    <t>BR2439</t>
  </si>
  <si>
    <t>Sherborne RBL</t>
  </si>
  <si>
    <t>BR2440</t>
  </si>
  <si>
    <t>Stalbridge RBL</t>
  </si>
  <si>
    <t>BR2443</t>
  </si>
  <si>
    <t>Sturminster RBL</t>
  </si>
  <si>
    <t>BR2445</t>
  </si>
  <si>
    <t>Swanage RBL</t>
  </si>
  <si>
    <t>BR2447</t>
  </si>
  <si>
    <t>Wareham RBL</t>
  </si>
  <si>
    <t>BR2449</t>
  </si>
  <si>
    <t>Weymouth RBL</t>
  </si>
  <si>
    <t>BR2450</t>
  </si>
  <si>
    <t>Wimborne RBL</t>
  </si>
  <si>
    <t>BR2451</t>
  </si>
  <si>
    <t>Winton Moordown RBL</t>
  </si>
  <si>
    <t>BR2452</t>
  </si>
  <si>
    <t>Wool RBL</t>
  </si>
  <si>
    <t>GP0035</t>
  </si>
  <si>
    <t>A Group-Essex</t>
  </si>
  <si>
    <t>Essex</t>
  </si>
  <si>
    <t>BR0450</t>
  </si>
  <si>
    <t>Abridge &amp; Dist RBL</t>
  </si>
  <si>
    <t>GP0036</t>
  </si>
  <si>
    <t>B Group-Essex</t>
  </si>
  <si>
    <t>BR0451</t>
  </si>
  <si>
    <t>Basildon &amp; Laindon RBL</t>
  </si>
  <si>
    <t>BR0452</t>
  </si>
  <si>
    <t>Billericay RBL</t>
  </si>
  <si>
    <t>BR0457</t>
  </si>
  <si>
    <t>Boxted RBL</t>
  </si>
  <si>
    <t>BR0458</t>
  </si>
  <si>
    <t>Braintree &amp; Bocking RBL</t>
  </si>
  <si>
    <t>BR0459</t>
  </si>
  <si>
    <t>Brentwood RBL</t>
  </si>
  <si>
    <t>BR0460</t>
  </si>
  <si>
    <t>Brightlingsea RBL</t>
  </si>
  <si>
    <t>BR0461</t>
  </si>
  <si>
    <t>Broomfield RBL</t>
  </si>
  <si>
    <t>BR0463</t>
  </si>
  <si>
    <t>Burnham on Crouch RBL</t>
  </si>
  <si>
    <t>GP0037</t>
  </si>
  <si>
    <t>C Group-Essex</t>
  </si>
  <si>
    <t>BR0464</t>
  </si>
  <si>
    <t>Canvey Island RBL</t>
  </si>
  <si>
    <t>BR0465</t>
  </si>
  <si>
    <t>Chadwell St Mary RBL</t>
  </si>
  <si>
    <t>BR0466</t>
  </si>
  <si>
    <t>Chelmsford RBL</t>
  </si>
  <si>
    <t>BR0467</t>
  </si>
  <si>
    <t>Clacton on Sea RBL</t>
  </si>
  <si>
    <t>BR0468</t>
  </si>
  <si>
    <t>Clavering, Newport &amp; Dist RBL</t>
  </si>
  <si>
    <t>BR0469</t>
  </si>
  <si>
    <t>Coggeshall</t>
  </si>
  <si>
    <t>BR0470</t>
  </si>
  <si>
    <t>Colchester RBL</t>
  </si>
  <si>
    <t>BR0471</t>
  </si>
  <si>
    <t>Copford RBL</t>
  </si>
  <si>
    <t>GP0038</t>
  </si>
  <si>
    <t>D Group-Essex</t>
  </si>
  <si>
    <t>BR0473</t>
  </si>
  <si>
    <t>Debden RBL</t>
  </si>
  <si>
    <t>BR0474</t>
  </si>
  <si>
    <t>Dunmow &amp; District RBL</t>
  </si>
  <si>
    <t>GP0039</t>
  </si>
  <si>
    <t>E Group-Essex</t>
  </si>
  <si>
    <t>BR0475</t>
  </si>
  <si>
    <t>Elmstead &amp; Dist RBL</t>
  </si>
  <si>
    <t>BR0476</t>
  </si>
  <si>
    <t>Epping &amp; Dist RBL</t>
  </si>
  <si>
    <t>GP0040</t>
  </si>
  <si>
    <t>F Group-Essex</t>
  </si>
  <si>
    <t>BR0477</t>
  </si>
  <si>
    <t>Felsted RBL</t>
  </si>
  <si>
    <t>BR0478</t>
  </si>
  <si>
    <t>Finchingfield &amp; Dist RBL</t>
  </si>
  <si>
    <t>BR0480</t>
  </si>
  <si>
    <t>Grays RBL</t>
  </si>
  <si>
    <t>BR0481</t>
  </si>
  <si>
    <t>Great Baddow RBL</t>
  </si>
  <si>
    <t>BR0483</t>
  </si>
  <si>
    <t>Great Waltham RBL</t>
  </si>
  <si>
    <t>BR0485</t>
  </si>
  <si>
    <t>Gt Wakering &amp; Dist RBL</t>
  </si>
  <si>
    <t>BR0486</t>
  </si>
  <si>
    <t>Hadleigh &amp; Thundersley RBL Bch</t>
  </si>
  <si>
    <t>BR0487</t>
  </si>
  <si>
    <t>Halstead RBL</t>
  </si>
  <si>
    <t>BR0488</t>
  </si>
  <si>
    <t>Harlow Town RBL</t>
  </si>
  <si>
    <t>BR0489</t>
  </si>
  <si>
    <t>Harwich RBL</t>
  </si>
  <si>
    <t>BR0490</t>
  </si>
  <si>
    <t>Hatfield Heath &amp; Dist RBL</t>
  </si>
  <si>
    <t>BR0491</t>
  </si>
  <si>
    <t>Hatfield Peverel &amp; Boreham RBL</t>
  </si>
  <si>
    <t>BR0492</t>
  </si>
  <si>
    <t>Hedinghams &amp; District RBL</t>
  </si>
  <si>
    <t>BR0495</t>
  </si>
  <si>
    <t>Hockley &amp; Dist RBL</t>
  </si>
  <si>
    <t>BR4024</t>
  </si>
  <si>
    <t>Holland-On-Sea</t>
  </si>
  <si>
    <t>BR0496</t>
  </si>
  <si>
    <t>Hornchurch RBL</t>
  </si>
  <si>
    <t>BR0497</t>
  </si>
  <si>
    <t>Horndon on the Hill RBL</t>
  </si>
  <si>
    <t>BR0498</t>
  </si>
  <si>
    <t>Kelvedon RBL</t>
  </si>
  <si>
    <t>BR0499</t>
  </si>
  <si>
    <t>Leigh on Sea RBL</t>
  </si>
  <si>
    <t>BR0502</t>
  </si>
  <si>
    <t>Maldon Heybridge RBL</t>
  </si>
  <si>
    <t>BR3683</t>
  </si>
  <si>
    <t>Manningtree &amp; District RBL Branch</t>
  </si>
  <si>
    <t>BR0504</t>
  </si>
  <si>
    <t>Mersea Island RBL</t>
  </si>
  <si>
    <t>BR0507</t>
  </si>
  <si>
    <t>Nazeing</t>
  </si>
  <si>
    <t>BR0509</t>
  </si>
  <si>
    <t>North Weald RBL</t>
  </si>
  <si>
    <t>BR0511</t>
  </si>
  <si>
    <t>Rayleigh RBL</t>
  </si>
  <si>
    <t>BR0515</t>
  </si>
  <si>
    <t>Saffron Walden RBL</t>
  </si>
  <si>
    <t>BR0543</t>
  </si>
  <si>
    <t>South Ockendon &amp; Dist (Belhus Park)</t>
  </si>
  <si>
    <t>BR0545</t>
  </si>
  <si>
    <t>South Woodham Ferrers &amp; Dist</t>
  </si>
  <si>
    <t>BR0519</t>
  </si>
  <si>
    <t>St Osyths RBL</t>
  </si>
  <si>
    <t>BR0523</t>
  </si>
  <si>
    <t>Stock RBL</t>
  </si>
  <si>
    <t>BR0524</t>
  </si>
  <si>
    <t>Takeley &amp; Dist RBL</t>
  </si>
  <si>
    <t>BR0526</t>
  </si>
  <si>
    <t>Thaxted &amp; District RBL</t>
  </si>
  <si>
    <t>BR0528</t>
  </si>
  <si>
    <t>Tilbury RBL</t>
  </si>
  <si>
    <t>BR0529</t>
  </si>
  <si>
    <t>Tollesbury RBL</t>
  </si>
  <si>
    <t>BR0530</t>
  </si>
  <si>
    <t>Upminster RBL</t>
  </si>
  <si>
    <t>BR0531</t>
  </si>
  <si>
    <t>Walton on the Naze RBL</t>
  </si>
  <si>
    <t>BR3628</t>
  </si>
  <si>
    <t>Weeley &amp; Little Clacton RBL</t>
  </si>
  <si>
    <t>BR0533</t>
  </si>
  <si>
    <t>Westcliff on Sea RBL</t>
  </si>
  <si>
    <t>BR0535</t>
  </si>
  <si>
    <t>Wickford &amp; Dist RBL</t>
  </si>
  <si>
    <t>BR0537</t>
  </si>
  <si>
    <t>Witham RBL</t>
  </si>
  <si>
    <t>BR0538</t>
  </si>
  <si>
    <t>Wivenhoe RBL</t>
  </si>
  <si>
    <t>BR3012</t>
  </si>
  <si>
    <t>Aldsworth RBL</t>
  </si>
  <si>
    <t>Gloucestershire</t>
  </si>
  <si>
    <t>BR3014</t>
  </si>
  <si>
    <t>Amberley RBL</t>
  </si>
  <si>
    <t>BR3019</t>
  </si>
  <si>
    <t>Badminton RBL</t>
  </si>
  <si>
    <t>BR3021</t>
  </si>
  <si>
    <t>Bibury</t>
  </si>
  <si>
    <t>BR3037</t>
  </si>
  <si>
    <t>Bisley &amp; District RBL</t>
  </si>
  <si>
    <t>BR3023</t>
  </si>
  <si>
    <t>Bitton &amp; Oldland RBL</t>
  </si>
  <si>
    <t>BR3043</t>
  </si>
  <si>
    <t>Blakeney RBL</t>
  </si>
  <si>
    <t>BR3024</t>
  </si>
  <si>
    <t>Bourton on the Water RBL</t>
  </si>
  <si>
    <t>BR3025</t>
  </si>
  <si>
    <t>Brockworth &amp; Witcombe RBL Sub Branch</t>
  </si>
  <si>
    <t>BR3027</t>
  </si>
  <si>
    <t>Chalford &amp; Dist RBL</t>
  </si>
  <si>
    <t>BR3028</t>
  </si>
  <si>
    <t>Charfield RBL Sub Branch - CSB</t>
  </si>
  <si>
    <t>BR3029</t>
  </si>
  <si>
    <t>Chedworth RBL</t>
  </si>
  <si>
    <t>BR3030</t>
  </si>
  <si>
    <t>Cheltenham &amp; Dist RBL</t>
  </si>
  <si>
    <t>BR3031</t>
  </si>
  <si>
    <t>Chipping Campden RBL</t>
  </si>
  <si>
    <t>BR3032</t>
  </si>
  <si>
    <t>Churchdown RBL</t>
  </si>
  <si>
    <t>BR3033</t>
  </si>
  <si>
    <t>Cinderford RBL</t>
  </si>
  <si>
    <t>BR3034</t>
  </si>
  <si>
    <t>Cirencester RBL</t>
  </si>
  <si>
    <t>BR3035</t>
  </si>
  <si>
    <t>Coleford Glos RBL</t>
  </si>
  <si>
    <t>BR3038</t>
  </si>
  <si>
    <t>Drybrook RBL</t>
  </si>
  <si>
    <t>BR3039</t>
  </si>
  <si>
    <t>Dursley &amp; Cam RBL Branch</t>
  </si>
  <si>
    <t>BR3041</t>
  </si>
  <si>
    <t>Edgeworth &amp; Miserden RBL Bnch</t>
  </si>
  <si>
    <t>BR3042</t>
  </si>
  <si>
    <t>Fairford RBL</t>
  </si>
  <si>
    <t>BR3090</t>
  </si>
  <si>
    <t>Forest Green &amp; Nailsworth RBL Branch</t>
  </si>
  <si>
    <t>BR3044</t>
  </si>
  <si>
    <t>Forthampton RBL</t>
  </si>
  <si>
    <t>BR3045</t>
  </si>
  <si>
    <t>Frampton Cotterell RBL</t>
  </si>
  <si>
    <t>BR3046</t>
  </si>
  <si>
    <t>Gloucester City RBL</t>
  </si>
  <si>
    <t>BR3047</t>
  </si>
  <si>
    <t>Hardwicke RBL</t>
  </si>
  <si>
    <t>BR3048</t>
  </si>
  <si>
    <t>Hawkesbury Upton RBL Sub Branch</t>
  </si>
  <si>
    <t>BR3049</t>
  </si>
  <si>
    <t>Kemble &amp; District RBL</t>
  </si>
  <si>
    <t>BR3052</t>
  </si>
  <si>
    <t>Kingswood Hanham RBL</t>
  </si>
  <si>
    <t>BR3055</t>
  </si>
  <si>
    <t>Longhope &amp; District RBL</t>
  </si>
  <si>
    <t>BR3056</t>
  </si>
  <si>
    <t>Lydbrook RBL</t>
  </si>
  <si>
    <t>BR3057</t>
  </si>
  <si>
    <t>Lydney RBL</t>
  </si>
  <si>
    <t>BR3058</t>
  </si>
  <si>
    <t>Marshfield RBL</t>
  </si>
  <si>
    <t>BR3059</t>
  </si>
  <si>
    <t>Minchinhampton RBL</t>
  </si>
  <si>
    <t>BR3060</t>
  </si>
  <si>
    <t>Minsterworth RBL</t>
  </si>
  <si>
    <t>BR3063</t>
  </si>
  <si>
    <t>Newent RBL</t>
  </si>
  <si>
    <t>BR3064</t>
  </si>
  <si>
    <t>Newnham RBL</t>
  </si>
  <si>
    <t>BR3065</t>
  </si>
  <si>
    <t>North Cerney RBL</t>
  </si>
  <si>
    <t>BR3066</t>
  </si>
  <si>
    <t>Northleach RBL</t>
  </si>
  <si>
    <t>BR3097</t>
  </si>
  <si>
    <t>Patchway &amp; Dist RBL</t>
  </si>
  <si>
    <t>BR3070</t>
  </si>
  <si>
    <t>Slimbridge RBL</t>
  </si>
  <si>
    <t>BR3071</t>
  </si>
  <si>
    <t>South Cerney RBL</t>
  </si>
  <si>
    <t>BR3073</t>
  </si>
  <si>
    <t>Stanway RBL</t>
  </si>
  <si>
    <t>BR3074</t>
  </si>
  <si>
    <t>Staple Hill &amp; Dist RBL</t>
  </si>
  <si>
    <t>BR3075</t>
  </si>
  <si>
    <t>Stoke Gifford RBL</t>
  </si>
  <si>
    <t>BR3078</t>
  </si>
  <si>
    <t>Stonehouse RBL</t>
  </si>
  <si>
    <t>BR3076</t>
  </si>
  <si>
    <t>Stow on the Wold RBL</t>
  </si>
  <si>
    <t>BR3077</t>
  </si>
  <si>
    <t>Tetbury</t>
  </si>
  <si>
    <t>BR3079</t>
  </si>
  <si>
    <t>Tewkesbury RBL</t>
  </si>
  <si>
    <t>BR3691</t>
  </si>
  <si>
    <t>Thornbury &amp; District RBL Branch</t>
  </si>
  <si>
    <t>BR3081</t>
  </si>
  <si>
    <t>Tidenham RBL</t>
  </si>
  <si>
    <t>BR3082</t>
  </si>
  <si>
    <t>Tytherington RBL</t>
  </si>
  <si>
    <t>BR3083</t>
  </si>
  <si>
    <t>Westbury on Severn RBL</t>
  </si>
  <si>
    <t>BR3084</t>
  </si>
  <si>
    <t>Winchcombe RBL</t>
  </si>
  <si>
    <t>BR3088</t>
  </si>
  <si>
    <t>Woodmancote and District RBL</t>
  </si>
  <si>
    <t>BR3089</t>
  </si>
  <si>
    <t>Wotton Under Edge</t>
  </si>
  <si>
    <t>BR3072</t>
  </si>
  <si>
    <t>Yate-Sodbury &amp; District RBL</t>
  </si>
  <si>
    <t>BR0982</t>
  </si>
  <si>
    <t>Ashford RBL</t>
  </si>
  <si>
    <t>Greater London District</t>
  </si>
  <si>
    <t>BR0983</t>
  </si>
  <si>
    <t>Balham &amp; S Clapham RBL</t>
  </si>
  <si>
    <t>BR0864</t>
  </si>
  <si>
    <t>Barking RBL</t>
  </si>
  <si>
    <t>BR0865</t>
  </si>
  <si>
    <t>Barkingside RBL</t>
  </si>
  <si>
    <t>BR0866</t>
  </si>
  <si>
    <t>Becontree RBL</t>
  </si>
  <si>
    <t>BR0984</t>
  </si>
  <si>
    <t>Bedfont RBL</t>
  </si>
  <si>
    <t>BR0946</t>
  </si>
  <si>
    <t>Bermondsey RBL</t>
  </si>
  <si>
    <t>BR0963</t>
  </si>
  <si>
    <t>Bexleyheath and Welling RBL</t>
  </si>
  <si>
    <t>BR0910</t>
  </si>
  <si>
    <t>Borehamwood RBL</t>
  </si>
  <si>
    <t>BR0988</t>
  </si>
  <si>
    <t>Brentford RBL</t>
  </si>
  <si>
    <t>BR0953</t>
  </si>
  <si>
    <t>Bromley RBL</t>
  </si>
  <si>
    <t>BR0868</t>
  </si>
  <si>
    <t>Buckhurst Hill RBL</t>
  </si>
  <si>
    <t>BR0954</t>
  </si>
  <si>
    <t>Charlton RBL</t>
  </si>
  <si>
    <t>BR0990</t>
  </si>
  <si>
    <t>Chelsea &amp; Kensington RBL</t>
  </si>
  <si>
    <t>BR0870</t>
  </si>
  <si>
    <t>Chingford RBL</t>
  </si>
  <si>
    <t>BR0991</t>
  </si>
  <si>
    <t>Chiswick RBL</t>
  </si>
  <si>
    <t>BR0992</t>
  </si>
  <si>
    <t>Clapham RBL</t>
  </si>
  <si>
    <t>BR0871</t>
  </si>
  <si>
    <t>Collier Row RBL</t>
  </si>
  <si>
    <t>BR0956</t>
  </si>
  <si>
    <t>Coulsdon &amp; Purley RBL</t>
  </si>
  <si>
    <t>BR0957</t>
  </si>
  <si>
    <t>Crayford RBL</t>
  </si>
  <si>
    <t>BR0958</t>
  </si>
  <si>
    <t>Croydon RBL</t>
  </si>
  <si>
    <t>BR0961</t>
  </si>
  <si>
    <t>Dulwich RBL</t>
  </si>
  <si>
    <t>BR0914</t>
  </si>
  <si>
    <t>East Barnet RBL</t>
  </si>
  <si>
    <t>BR0873</t>
  </si>
  <si>
    <t>East Ham &amp; Dist RBL</t>
  </si>
  <si>
    <t>BR0915</t>
  </si>
  <si>
    <t>Eastcote RBL</t>
  </si>
  <si>
    <t>BR0874</t>
  </si>
  <si>
    <t>Eastern Enfield RBL</t>
  </si>
  <si>
    <t>BR0876</t>
  </si>
  <si>
    <t>Elm Park RBL</t>
  </si>
  <si>
    <t>BR0966</t>
  </si>
  <si>
    <t>Eltham &amp; Wellhall RBL</t>
  </si>
  <si>
    <t>BR0877</t>
  </si>
  <si>
    <t>Enfield RBL</t>
  </si>
  <si>
    <t>BR0917</t>
  </si>
  <si>
    <t>Friern Barnet RBL</t>
  </si>
  <si>
    <t>BR0985</t>
  </si>
  <si>
    <t>Greater London Authority City Hall RBL</t>
  </si>
  <si>
    <t>BR0918</t>
  </si>
  <si>
    <t>Greenford RBL</t>
  </si>
  <si>
    <t>BR0880</t>
  </si>
  <si>
    <t>Harold Wood RBL</t>
  </si>
  <si>
    <t>BR0923</t>
  </si>
  <si>
    <t>Harrow RBL</t>
  </si>
  <si>
    <t>BR0965</t>
  </si>
  <si>
    <t>Hayes (Kent) RBL</t>
  </si>
  <si>
    <t>BR1001</t>
  </si>
  <si>
    <t>Heston RBL</t>
  </si>
  <si>
    <t>BR0926</t>
  </si>
  <si>
    <t>Hillingdon &amp; Dist RBL</t>
  </si>
  <si>
    <t>BR0967</t>
  </si>
  <si>
    <t>Honor Oak &amp; Brockley RBL</t>
  </si>
  <si>
    <t>BR1002</t>
  </si>
  <si>
    <t>Hounslow RBL</t>
  </si>
  <si>
    <t>BR0882</t>
  </si>
  <si>
    <t>Ilford RBL</t>
  </si>
  <si>
    <t>BR1003</t>
  </si>
  <si>
    <t>Isleworth RBL</t>
  </si>
  <si>
    <t>BR0886</t>
  </si>
  <si>
    <t>Leyton RBL</t>
  </si>
  <si>
    <t>BR0887</t>
  </si>
  <si>
    <t>Leytonstone RBL</t>
  </si>
  <si>
    <t>BR0888</t>
  </si>
  <si>
    <t>Lloyd's &amp; City of London RBL</t>
  </si>
  <si>
    <t>BR0890</t>
  </si>
  <si>
    <t>Loughton RBL</t>
  </si>
  <si>
    <t>BR1005</t>
  </si>
  <si>
    <t>Mitcham RBL</t>
  </si>
  <si>
    <t>BR0929</t>
  </si>
  <si>
    <t>Monash RBL</t>
  </si>
  <si>
    <t>BR0893</t>
  </si>
  <si>
    <t>Muswell Hill &amp; Highgate RBL</t>
  </si>
  <si>
    <t>BR0894</t>
  </si>
  <si>
    <t>North Woolwich &amp; Silvertown RBL</t>
  </si>
  <si>
    <t>BR0932</t>
  </si>
  <si>
    <t>Paddington RBL</t>
  </si>
  <si>
    <t>BR0971</t>
  </si>
  <si>
    <t>Petts Wood RBL</t>
  </si>
  <si>
    <t>BR0933</t>
  </si>
  <si>
    <t>Potters Bar RBL</t>
  </si>
  <si>
    <t>BR1006</t>
  </si>
  <si>
    <t>Putney RBL</t>
  </si>
  <si>
    <t>BR1007</t>
  </si>
  <si>
    <t>Richmond Surrey RBL</t>
  </si>
  <si>
    <t>BR0896</t>
  </si>
  <si>
    <t>Romford RBL</t>
  </si>
  <si>
    <t>BR0935</t>
  </si>
  <si>
    <t>Ruislip RBL</t>
  </si>
  <si>
    <t>BR0909</t>
  </si>
  <si>
    <t>Safeway Foods RBL</t>
  </si>
  <si>
    <t>BR0974</t>
  </si>
  <si>
    <t>South Norwood RBL</t>
  </si>
  <si>
    <t>BR0898</t>
  </si>
  <si>
    <t>Southgate RBL</t>
  </si>
  <si>
    <t>BR0975</t>
  </si>
  <si>
    <t>Southwark RBL</t>
  </si>
  <si>
    <t>BR3593</t>
  </si>
  <si>
    <t>Staines RBL Branch</t>
  </si>
  <si>
    <t>BR1009</t>
  </si>
  <si>
    <t>Sunbury on Thames RBL</t>
  </si>
  <si>
    <t>BR1010</t>
  </si>
  <si>
    <t>Teddington RBL</t>
  </si>
  <si>
    <t>BR0979</t>
  </si>
  <si>
    <t>Thamesmead &amp; Abbey Wood RBL</t>
  </si>
  <si>
    <t>BR1011</t>
  </si>
  <si>
    <t>Twickenham RBL</t>
  </si>
  <si>
    <t>BR0900</t>
  </si>
  <si>
    <t>Waltham Abbey RBL</t>
  </si>
  <si>
    <t>BR0901</t>
  </si>
  <si>
    <t>Walthamstow RBL</t>
  </si>
  <si>
    <t>BR0939</t>
  </si>
  <si>
    <t>Wembley &amp; Sudbury RBL Branch</t>
  </si>
  <si>
    <t>BR1013</t>
  </si>
  <si>
    <t>Wimbledon &amp; Merton RBL</t>
  </si>
  <si>
    <t>BR1523</t>
  </si>
  <si>
    <t>Ashton Under Lyne RBL</t>
  </si>
  <si>
    <t>Greater Manchester County</t>
  </si>
  <si>
    <t>BR1524</t>
  </si>
  <si>
    <t>Belle Vue RBL</t>
  </si>
  <si>
    <t>BR1525</t>
  </si>
  <si>
    <t>Boothstown RBL</t>
  </si>
  <si>
    <t>BR1527</t>
  </si>
  <si>
    <t>Chadderton RBL</t>
  </si>
  <si>
    <t>BR1532</t>
  </si>
  <si>
    <t>Droylsden RBL</t>
  </si>
  <si>
    <t>BR1538</t>
  </si>
  <si>
    <t>Lees &amp; Dist RBL</t>
  </si>
  <si>
    <t>BR1529</t>
  </si>
  <si>
    <t>Middleton Lancs RBL</t>
  </si>
  <si>
    <t>BR1543</t>
  </si>
  <si>
    <t>Northenden RBL</t>
  </si>
  <si>
    <t>BR3658</t>
  </si>
  <si>
    <t>Old Trafford</t>
  </si>
  <si>
    <t>BR1544</t>
  </si>
  <si>
    <t>Oldham RBL</t>
  </si>
  <si>
    <t>BR1546</t>
  </si>
  <si>
    <t>Partington</t>
  </si>
  <si>
    <t>BR1548</t>
  </si>
  <si>
    <t>Pendleton RBL</t>
  </si>
  <si>
    <t>BR1551</t>
  </si>
  <si>
    <t>Rochdale RBL</t>
  </si>
  <si>
    <t>BR3703</t>
  </si>
  <si>
    <t>Royton RBL</t>
  </si>
  <si>
    <t>BR1553</t>
  </si>
  <si>
    <t>Shaw &amp; Crompton RBL</t>
  </si>
  <si>
    <t>BR1552</t>
  </si>
  <si>
    <t>South Manchester</t>
  </si>
  <si>
    <t>BR1555</t>
  </si>
  <si>
    <t>Swinton</t>
  </si>
  <si>
    <t>BR1642</t>
  </si>
  <si>
    <t>Tyldesley RBL</t>
  </si>
  <si>
    <t>BR2738</t>
  </si>
  <si>
    <t>Abercarn RBL</t>
  </si>
  <si>
    <t>Gwent</t>
  </si>
  <si>
    <t>BR2705</t>
  </si>
  <si>
    <t>Abergavenny RBL</t>
  </si>
  <si>
    <t>BR2704</t>
  </si>
  <si>
    <t>Abertillery RBL</t>
  </si>
  <si>
    <t>BR2707</t>
  </si>
  <si>
    <t>Bassaleg &amp; Rhiwderin RBL Brnch</t>
  </si>
  <si>
    <t>BR2709</t>
  </si>
  <si>
    <t>Bedwas RBL</t>
  </si>
  <si>
    <t>BR2711</t>
  </si>
  <si>
    <t>Blackwood and District RBL</t>
  </si>
  <si>
    <t>BR2736</t>
  </si>
  <si>
    <t>Blaenavon RBL</t>
  </si>
  <si>
    <t>BR2708</t>
  </si>
  <si>
    <t>Blaina RBL</t>
  </si>
  <si>
    <t>BR2710</t>
  </si>
  <si>
    <t>Brynmawr RBL</t>
  </si>
  <si>
    <t>BR2712</t>
  </si>
  <si>
    <t>Caldicot RBL</t>
  </si>
  <si>
    <t>BR2715</t>
  </si>
  <si>
    <t>Chepstow RBL</t>
  </si>
  <si>
    <t>BR2717</t>
  </si>
  <si>
    <t>Crosskeys RBL</t>
  </si>
  <si>
    <t>BR2716</t>
  </si>
  <si>
    <t>Cwm RBL</t>
  </si>
  <si>
    <t>BR2720</t>
  </si>
  <si>
    <t>Ebbw Vale RBL</t>
  </si>
  <si>
    <t>BR2719</t>
  </si>
  <si>
    <t>Machen RBL</t>
  </si>
  <si>
    <t>BR2721</t>
  </si>
  <si>
    <t>Marshfield Gwent RBL</t>
  </si>
  <si>
    <t>BR2724</t>
  </si>
  <si>
    <t>Monmouth RBL</t>
  </si>
  <si>
    <t>BR2737</t>
  </si>
  <si>
    <t>Newbridge RBL</t>
  </si>
  <si>
    <t>BR2726</t>
  </si>
  <si>
    <t>Newport Gwent RBL</t>
  </si>
  <si>
    <t>BR2728</t>
  </si>
  <si>
    <t>Pontnewydd RBL</t>
  </si>
  <si>
    <t>BR2740</t>
  </si>
  <si>
    <t>Pontypool &amp; District RBL</t>
  </si>
  <si>
    <t>BR2706</t>
  </si>
  <si>
    <t>Rassau &amp; Beaufort RBL</t>
  </si>
  <si>
    <t>BR2731</t>
  </si>
  <si>
    <t>Rhymney RBL</t>
  </si>
  <si>
    <t>BR2739</t>
  </si>
  <si>
    <t>Risca RBL</t>
  </si>
  <si>
    <t>BR2730</t>
  </si>
  <si>
    <t>Rogerstone RBL</t>
  </si>
  <si>
    <t>BR2732</t>
  </si>
  <si>
    <t>Rumney &amp; St Mellons RBL</t>
  </si>
  <si>
    <t>BR2733</t>
  </si>
  <si>
    <t>Tredegar RBL</t>
  </si>
  <si>
    <t>BR2735</t>
  </si>
  <si>
    <t>Usk RBL</t>
  </si>
  <si>
    <t>BR1838</t>
  </si>
  <si>
    <t>Aldershot RBL</t>
  </si>
  <si>
    <t>Hampshire</t>
  </si>
  <si>
    <t>BR1840</t>
  </si>
  <si>
    <t>Alton RBL</t>
  </si>
  <si>
    <t>BR1841</t>
  </si>
  <si>
    <t>Andover RBL</t>
  </si>
  <si>
    <t>BR1842</t>
  </si>
  <si>
    <t>Basingstoke, Overton &amp; Dist RBL</t>
  </si>
  <si>
    <t>BR1846</t>
  </si>
  <si>
    <t>Bitterne RBL</t>
  </si>
  <si>
    <t>BR1847</t>
  </si>
  <si>
    <t>Bordon RBL</t>
  </si>
  <si>
    <t>BR1848</t>
  </si>
  <si>
    <t>Bramley RBL</t>
  </si>
  <si>
    <t>BR1849</t>
  </si>
  <si>
    <t>Brockenhurst RBL</t>
  </si>
  <si>
    <t>BR1850</t>
  </si>
  <si>
    <t>Burley RBL</t>
  </si>
  <si>
    <t>BR1851</t>
  </si>
  <si>
    <t>Copythorne &amp; District RBL</t>
  </si>
  <si>
    <t>BR1852</t>
  </si>
  <si>
    <t>Cosham RBL</t>
  </si>
  <si>
    <t>BR1853</t>
  </si>
  <si>
    <t>Curdridge RBL</t>
  </si>
  <si>
    <t>BR1854</t>
  </si>
  <si>
    <t>Damerham &amp; Western Downland RBL Branch</t>
  </si>
  <si>
    <t>BR1855</t>
  </si>
  <si>
    <t>Droxford RBL</t>
  </si>
  <si>
    <t>BR1856</t>
  </si>
  <si>
    <t>Dummer RBL</t>
  </si>
  <si>
    <t>BR1857</t>
  </si>
  <si>
    <t>Earl Mountbatten RBL</t>
  </si>
  <si>
    <t>BR1858</t>
  </si>
  <si>
    <t>Eastleigh &amp; Chandlers Ford RBL</t>
  </si>
  <si>
    <t>BR1863</t>
  </si>
  <si>
    <t>Farnborough Hants RBL</t>
  </si>
  <si>
    <t>BR1864</t>
  </si>
  <si>
    <t>Fawley &amp; District RBL</t>
  </si>
  <si>
    <t>BR1865</t>
  </si>
  <si>
    <t>Fleet Crookham &amp; Dist RBL</t>
  </si>
  <si>
    <t>BR1866</t>
  </si>
  <si>
    <t>Fordingbridge RBL</t>
  </si>
  <si>
    <t>BR1867</t>
  </si>
  <si>
    <t>Gosport &amp; Alverstoke RBL</t>
  </si>
  <si>
    <t>BR1911</t>
  </si>
  <si>
    <t>Hale, Woodgreen &amp; Breamore RBL</t>
  </si>
  <si>
    <t>BR1868</t>
  </si>
  <si>
    <t>Hambledon &amp; District RBL</t>
  </si>
  <si>
    <t>BR1869</t>
  </si>
  <si>
    <t>Hartley Wintney RBL</t>
  </si>
  <si>
    <t>BR1870</t>
  </si>
  <si>
    <t>Havant RBL</t>
  </si>
  <si>
    <t>BR1871</t>
  </si>
  <si>
    <t>Hayling Island RBL</t>
  </si>
  <si>
    <t>BR1872</t>
  </si>
  <si>
    <t>Headley &amp; District RBL</t>
  </si>
  <si>
    <t>BR1873</t>
  </si>
  <si>
    <t>Herriard, Lasham and District RBL</t>
  </si>
  <si>
    <t>BR1875</t>
  </si>
  <si>
    <t>Hordle RBL</t>
  </si>
  <si>
    <t>BR1876</t>
  </si>
  <si>
    <t>Houghton &amp; District RBL</t>
  </si>
  <si>
    <t>BR1877</t>
  </si>
  <si>
    <t>Hurstbourne RBL</t>
  </si>
  <si>
    <t>BR1878</t>
  </si>
  <si>
    <t>Itchen Valley RBL</t>
  </si>
  <si>
    <t>BR1879</t>
  </si>
  <si>
    <t>Kingsclere RBL</t>
  </si>
  <si>
    <t>BR1880</t>
  </si>
  <si>
    <t>Lee on Solent RBL</t>
  </si>
  <si>
    <t>BR1882</t>
  </si>
  <si>
    <t>Liss RBL</t>
  </si>
  <si>
    <t>BR1915</t>
  </si>
  <si>
    <t>Lovedean and Horndean RBL</t>
  </si>
  <si>
    <t>BR1883</t>
  </si>
  <si>
    <t>Lymington RBL</t>
  </si>
  <si>
    <t>BR1884</t>
  </si>
  <si>
    <t>Lyndhurst RBL</t>
  </si>
  <si>
    <t>BR1886</t>
  </si>
  <si>
    <t>Milford on Sea RBL</t>
  </si>
  <si>
    <t>BR1887</t>
  </si>
  <si>
    <t>Netley Abbey &amp; Hamble RBL</t>
  </si>
  <si>
    <t>BR1888</t>
  </si>
  <si>
    <t>New Milton RBL</t>
  </si>
  <si>
    <t>BR1889</t>
  </si>
  <si>
    <t>Odiham &amp; District RBL</t>
  </si>
  <si>
    <t>BR1890</t>
  </si>
  <si>
    <t>Old Basing RBL</t>
  </si>
  <si>
    <t>BR1892</t>
  </si>
  <si>
    <t>Park Gate RBL</t>
  </si>
  <si>
    <t>BR1893</t>
  </si>
  <si>
    <t>Petersfield RBL</t>
  </si>
  <si>
    <t>BR1894</t>
  </si>
  <si>
    <t>Portsmouth South RBL</t>
  </si>
  <si>
    <t>BR1895</t>
  </si>
  <si>
    <t>Preston Candover RBL</t>
  </si>
  <si>
    <t>BR1896</t>
  </si>
  <si>
    <t>Ringwood &amp; District RBL</t>
  </si>
  <si>
    <t>BR1897</t>
  </si>
  <si>
    <t>Romsey RBL</t>
  </si>
  <si>
    <t>BR1899</t>
  </si>
  <si>
    <t>Southampton RBL</t>
  </si>
  <si>
    <t>BR1900</t>
  </si>
  <si>
    <t>St Mary Bourne RBL</t>
  </si>
  <si>
    <t>BR1901</t>
  </si>
  <si>
    <t>Sutton Scotney RBL</t>
  </si>
  <si>
    <t>BR1902</t>
  </si>
  <si>
    <t>Totton &amp; Eling RBL</t>
  </si>
  <si>
    <t>BR1904</t>
  </si>
  <si>
    <t>Wallops &amp; District RBL</t>
  </si>
  <si>
    <t>BR1908</t>
  </si>
  <si>
    <t>Whitchurch Hants RBL</t>
  </si>
  <si>
    <t>BR1909</t>
  </si>
  <si>
    <t>Wickham RBL</t>
  </si>
  <si>
    <t>BR1910</t>
  </si>
  <si>
    <t>Winchester RBL</t>
  </si>
  <si>
    <t>BR1912</t>
  </si>
  <si>
    <t>Woolston Hants RBL</t>
  </si>
  <si>
    <t>BR1913</t>
  </si>
  <si>
    <t>Worthies RBL</t>
  </si>
  <si>
    <t>BR3550</t>
  </si>
  <si>
    <t>Yateley &amp; Hawley RBL Branch</t>
  </si>
  <si>
    <t>BR3101</t>
  </si>
  <si>
    <t>Brampton Bryan RBL</t>
  </si>
  <si>
    <t>Herefordshire</t>
  </si>
  <si>
    <t>BR3102</t>
  </si>
  <si>
    <t>Bromyard RBL</t>
  </si>
  <si>
    <t>BR3103</t>
  </si>
  <si>
    <t>Burghill &amp; Dist Sub Branch RBL</t>
  </si>
  <si>
    <t>BR3104</t>
  </si>
  <si>
    <t>Canon Pyon RBL</t>
  </si>
  <si>
    <t>BR3105</t>
  </si>
  <si>
    <t>Colwall RBL</t>
  </si>
  <si>
    <t>BR3106</t>
  </si>
  <si>
    <t>Cradley Storridge &amp; Mathon RBL</t>
  </si>
  <si>
    <t>BR3107</t>
  </si>
  <si>
    <t>Dilwyn RBL</t>
  </si>
  <si>
    <t>BR3126</t>
  </si>
  <si>
    <t>Eardisley RBL</t>
  </si>
  <si>
    <t>BR3108</t>
  </si>
  <si>
    <t>Fownhope &amp; Woolhope RBL</t>
  </si>
  <si>
    <t>BR3128</t>
  </si>
  <si>
    <t>Hereford City North RBL</t>
  </si>
  <si>
    <t>BR3111</t>
  </si>
  <si>
    <t>Kingsland RBL</t>
  </si>
  <si>
    <t>BR3112</t>
  </si>
  <si>
    <t>Kington RBLSub Branch</t>
  </si>
  <si>
    <t>BR3114</t>
  </si>
  <si>
    <t>Ledbury RBL</t>
  </si>
  <si>
    <t>BR3115</t>
  </si>
  <si>
    <t>Leominster RBL</t>
  </si>
  <si>
    <t>BR3116</t>
  </si>
  <si>
    <t>Little Marcle RBL</t>
  </si>
  <si>
    <t>BR3117</t>
  </si>
  <si>
    <t>Madley RBL</t>
  </si>
  <si>
    <t>BR3118</t>
  </si>
  <si>
    <t>Pembridge RBL</t>
  </si>
  <si>
    <t>BR3127</t>
  </si>
  <si>
    <t>Peterchurch RBL</t>
  </si>
  <si>
    <t>BR3120</t>
  </si>
  <si>
    <t>Ross on Wye &amp; District RBL</t>
  </si>
  <si>
    <t>BR3121</t>
  </si>
  <si>
    <t>St Weonards RBL</t>
  </si>
  <si>
    <t>BR3123</t>
  </si>
  <si>
    <t>Weobley RBL</t>
  </si>
  <si>
    <t>BR0550</t>
  </si>
  <si>
    <t>Abbots Langley RBL</t>
  </si>
  <si>
    <t>Hertfordshire</t>
  </si>
  <si>
    <t>BR0551</t>
  </si>
  <si>
    <t>Aldbury RBL</t>
  </si>
  <si>
    <t>BR0552</t>
  </si>
  <si>
    <t>Ashwell &amp; District RBL</t>
  </si>
  <si>
    <t>BR3572</t>
  </si>
  <si>
    <t>Baldock &amp; District RBL Branch</t>
  </si>
  <si>
    <t>BR0554</t>
  </si>
  <si>
    <t>Barley, Barkway &amp; District RBL</t>
  </si>
  <si>
    <t>BR0556</t>
  </si>
  <si>
    <t>Benington RBL</t>
  </si>
  <si>
    <t>BR0557</t>
  </si>
  <si>
    <t>Berkhamsted Tring  &amp; District RBL</t>
  </si>
  <si>
    <t>BR0558</t>
  </si>
  <si>
    <t>Bishops Stortford RBL</t>
  </si>
  <si>
    <t>BR0560</t>
  </si>
  <si>
    <t>Buntingford RBL</t>
  </si>
  <si>
    <t>BR0561</t>
  </si>
  <si>
    <t>Bushey RBL</t>
  </si>
  <si>
    <t>BR0563</t>
  </si>
  <si>
    <t>Chorleywood Chenies RBL</t>
  </si>
  <si>
    <t>BR0564</t>
  </si>
  <si>
    <t>Cottered &amp; Dist RBL</t>
  </si>
  <si>
    <t>BR0565</t>
  </si>
  <si>
    <t>Croxley Green &amp; Dist RBL</t>
  </si>
  <si>
    <t>BR0569</t>
  </si>
  <si>
    <t>Harefield RBL</t>
  </si>
  <si>
    <t>BR0570</t>
  </si>
  <si>
    <t>Harpenden RBL</t>
  </si>
  <si>
    <t>BR0572</t>
  </si>
  <si>
    <t>Hemel Hempstead RBL</t>
  </si>
  <si>
    <t>BR0573</t>
  </si>
  <si>
    <t>Hertford RBL</t>
  </si>
  <si>
    <t>BR0574</t>
  </si>
  <si>
    <t>Hitchin RBL</t>
  </si>
  <si>
    <t>BR0575</t>
  </si>
  <si>
    <t>Hoddesdon RBL</t>
  </si>
  <si>
    <t>BR0576</t>
  </si>
  <si>
    <t>Kimpton RBL</t>
  </si>
  <si>
    <t>BR0579</t>
  </si>
  <si>
    <t>Knebworth RBL</t>
  </si>
  <si>
    <t>BR0580</t>
  </si>
  <si>
    <t>Letchworth Gdn City RBL</t>
  </si>
  <si>
    <t>BR0581</t>
  </si>
  <si>
    <t>Little Gaddesden RBL</t>
  </si>
  <si>
    <t>BR0583</t>
  </si>
  <si>
    <t>North Bushey RBL</t>
  </si>
  <si>
    <t>BR0584</t>
  </si>
  <si>
    <t>North Mymms RBL</t>
  </si>
  <si>
    <t>BR0587</t>
  </si>
  <si>
    <t>Rickmansworth RBL</t>
  </si>
  <si>
    <t>BR0588</t>
  </si>
  <si>
    <t>Royston RBL</t>
  </si>
  <si>
    <t>BR0599</t>
  </si>
  <si>
    <t>Sandon Area RBL</t>
  </si>
  <si>
    <t>BR0589</t>
  </si>
  <si>
    <t>Sarratt RBL</t>
  </si>
  <si>
    <t>BR0592</t>
  </si>
  <si>
    <t>St Albans RBL</t>
  </si>
  <si>
    <t>BR0593</t>
  </si>
  <si>
    <t>Stevenage RBL</t>
  </si>
  <si>
    <t>BR0595</t>
  </si>
  <si>
    <t>Walkern RBL</t>
  </si>
  <si>
    <t>BR0596</t>
  </si>
  <si>
    <t>Ware RBL</t>
  </si>
  <si>
    <t>BR0597</t>
  </si>
  <si>
    <t>Welwyn Garden City RBL</t>
  </si>
  <si>
    <t>BR0598</t>
  </si>
  <si>
    <t>BR1677</t>
  </si>
  <si>
    <t>Braddan &amp; Marown RBL</t>
  </si>
  <si>
    <t>Isle of Man</t>
  </si>
  <si>
    <t>BR1678</t>
  </si>
  <si>
    <t>Castletown RBL</t>
  </si>
  <si>
    <t>BR1679</t>
  </si>
  <si>
    <t>Colby RBL</t>
  </si>
  <si>
    <t>BR1680</t>
  </si>
  <si>
    <t>Douglas RBL</t>
  </si>
  <si>
    <t>BR1681</t>
  </si>
  <si>
    <t>Lonan &amp; Laxey RBL</t>
  </si>
  <si>
    <t>BR1682</t>
  </si>
  <si>
    <t>Onchan RBL</t>
  </si>
  <si>
    <t>BR1683</t>
  </si>
  <si>
    <t>Peel &amp; Western RBL</t>
  </si>
  <si>
    <t>BR1684</t>
  </si>
  <si>
    <t>Port Erin RBL</t>
  </si>
  <si>
    <t>BR1686</t>
  </si>
  <si>
    <t>BR3539</t>
  </si>
  <si>
    <t>Brighstone and District RBL</t>
  </si>
  <si>
    <t>Isle of Wight</t>
  </si>
  <si>
    <t>BR1921</t>
  </si>
  <si>
    <t>Cowes RBL</t>
  </si>
  <si>
    <t>BR1922</t>
  </si>
  <si>
    <t>East Cowes RBL</t>
  </si>
  <si>
    <t>BR1924</t>
  </si>
  <si>
    <t>Newport Carisbrooke RBL</t>
  </si>
  <si>
    <t>BR1925</t>
  </si>
  <si>
    <t>Ryde RBL</t>
  </si>
  <si>
    <t>BR1926</t>
  </si>
  <si>
    <t>Seaview Nettlestone RBL</t>
  </si>
  <si>
    <t>BR1927</t>
  </si>
  <si>
    <t>Shanklin RBL</t>
  </si>
  <si>
    <t>BR1928</t>
  </si>
  <si>
    <t>Ventnor RBL</t>
  </si>
  <si>
    <t>BR1930</t>
  </si>
  <si>
    <t>Wootton Bridge RBL</t>
  </si>
  <si>
    <t>BR1934</t>
  </si>
  <si>
    <t>Ashford (Kent) RBL</t>
  </si>
  <si>
    <t>Kent County</t>
  </si>
  <si>
    <t>BR1935</t>
  </si>
  <si>
    <t>Benenden RBL</t>
  </si>
  <si>
    <t>BR1937</t>
  </si>
  <si>
    <t>Birchington RBL</t>
  </si>
  <si>
    <t>BR1939</t>
  </si>
  <si>
    <t>Brabourne &amp; Smeeth RBL</t>
  </si>
  <si>
    <t>BR1941</t>
  </si>
  <si>
    <t>Canterbury RBL</t>
  </si>
  <si>
    <t>BR1943</t>
  </si>
  <si>
    <t>Chartham RBL</t>
  </si>
  <si>
    <t>BR1944</t>
  </si>
  <si>
    <t>Cheriton &amp; Morehall RBL</t>
  </si>
  <si>
    <t>BR1946</t>
  </si>
  <si>
    <t>Cowden, Hartfield &amp; Dist RBL</t>
  </si>
  <si>
    <t>BR1947</t>
  </si>
  <si>
    <t>Cranbrook RBL</t>
  </si>
  <si>
    <t>BR3700</t>
  </si>
  <si>
    <t>Dover White Cliffs RBL</t>
  </si>
  <si>
    <t>BR1951</t>
  </si>
  <si>
    <t>Downs RBL</t>
  </si>
  <si>
    <t>BR1952</t>
  </si>
  <si>
    <t>Dymchurch &amp; District RBL</t>
  </si>
  <si>
    <t>BR1954</t>
  </si>
  <si>
    <t>Eastry RBL</t>
  </si>
  <si>
    <t>BR1955</t>
  </si>
  <si>
    <t>Edenbridge RBL</t>
  </si>
  <si>
    <t>BR1956</t>
  </si>
  <si>
    <t>Elham Valley RBL</t>
  </si>
  <si>
    <t>BR1957</t>
  </si>
  <si>
    <t>Faversham RBL</t>
  </si>
  <si>
    <t>BR1959</t>
  </si>
  <si>
    <t>Fordcombe RBL</t>
  </si>
  <si>
    <t>BR1960</t>
  </si>
  <si>
    <t>Frittenden RBL</t>
  </si>
  <si>
    <t>BR1961</t>
  </si>
  <si>
    <t>BR1962</t>
  </si>
  <si>
    <t>Goudhurst RBL</t>
  </si>
  <si>
    <t>BR3657</t>
  </si>
  <si>
    <t>Gravesham &amp; Ebbsfleet RBL</t>
  </si>
  <si>
    <t>BR1964</t>
  </si>
  <si>
    <t>Greenhithe &amp; Swanscombe RBL</t>
  </si>
  <si>
    <t>BR1966</t>
  </si>
  <si>
    <t>Halstead Kent RBL</t>
  </si>
  <si>
    <t>BR1967</t>
  </si>
  <si>
    <t>Hamstreet &amp; District RBL</t>
  </si>
  <si>
    <t>BR1969</t>
  </si>
  <si>
    <t>Hawkhurst RBL</t>
  </si>
  <si>
    <t>BR1970</t>
  </si>
  <si>
    <t>Headcorn RBL</t>
  </si>
  <si>
    <t>BR1974</t>
  </si>
  <si>
    <t>Hythe &amp; Saltwood RBL</t>
  </si>
  <si>
    <t>BR3715</t>
  </si>
  <si>
    <t>Invicta RBL</t>
  </si>
  <si>
    <t>BR3622</t>
  </si>
  <si>
    <t>Isle of Oxney RBL</t>
  </si>
  <si>
    <t>BR3711</t>
  </si>
  <si>
    <t>Isle of Sheppey RBL</t>
  </si>
  <si>
    <t>BR1977</t>
  </si>
  <si>
    <t>Kemsing RBL</t>
  </si>
  <si>
    <t>BR1980</t>
  </si>
  <si>
    <t>Knockholt RBL</t>
  </si>
  <si>
    <t>BR1981</t>
  </si>
  <si>
    <t>Lamberhurst &amp; Bayham RBL</t>
  </si>
  <si>
    <t>BR1982</t>
  </si>
  <si>
    <t>Leeds, Hollingbourne &amp; Dist RBL</t>
  </si>
  <si>
    <t>BR1983</t>
  </si>
  <si>
    <t>Leigh &amp; District RBL</t>
  </si>
  <si>
    <t>BR1984</t>
  </si>
  <si>
    <t>Lenham &amp; Harrietsham RBL</t>
  </si>
  <si>
    <t>BR1985</t>
  </si>
  <si>
    <t>Littlebourne &amp; District RBL</t>
  </si>
  <si>
    <t>BR1987</t>
  </si>
  <si>
    <t>Maidstone RBL</t>
  </si>
  <si>
    <t>BR1988</t>
  </si>
  <si>
    <t>Marden Branch</t>
  </si>
  <si>
    <t>BR1989</t>
  </si>
  <si>
    <t>Margate RBL</t>
  </si>
  <si>
    <t>BR1992</t>
  </si>
  <si>
    <t>Minster &amp; Monkton RBL</t>
  </si>
  <si>
    <t>BR1994</t>
  </si>
  <si>
    <t>New Romney RBL</t>
  </si>
  <si>
    <t>BR4025</t>
  </si>
  <si>
    <t>North Cray and District</t>
  </si>
  <si>
    <t>BR1995</t>
  </si>
  <si>
    <t>Orpington &amp; District RBL</t>
  </si>
  <si>
    <t>BR1996</t>
  </si>
  <si>
    <t>Paddock Wood RBL</t>
  </si>
  <si>
    <t>BR1999</t>
  </si>
  <si>
    <t>Pluckley &amp; Little Chart RBL</t>
  </si>
  <si>
    <t>BR2001</t>
  </si>
  <si>
    <t>Ramsgate RBL</t>
  </si>
  <si>
    <t>BR2002</t>
  </si>
  <si>
    <t>Rochester &amp; Strood RBL</t>
  </si>
  <si>
    <t>BR2003</t>
  </si>
  <si>
    <t>Rolvenden RBL</t>
  </si>
  <si>
    <t>BR2004</t>
  </si>
  <si>
    <t>Royal British Legion Village RBL</t>
  </si>
  <si>
    <t>BR2029</t>
  </si>
  <si>
    <t>Royal Tunbridge Wells RBL</t>
  </si>
  <si>
    <t>BR2005</t>
  </si>
  <si>
    <t>Sandgate</t>
  </si>
  <si>
    <t>BR2006</t>
  </si>
  <si>
    <t>Sandwich &amp; District RBL</t>
  </si>
  <si>
    <t>BR2009</t>
  </si>
  <si>
    <t>Sevenoaks RBL</t>
  </si>
  <si>
    <t>BR2012</t>
  </si>
  <si>
    <t>Shepway &amp; Parkwood RBL</t>
  </si>
  <si>
    <t>BR2013</t>
  </si>
  <si>
    <t>Shoreham RBL</t>
  </si>
  <si>
    <t>BR2014</t>
  </si>
  <si>
    <t>Sidcup &amp; Footscray RBL</t>
  </si>
  <si>
    <t>BR2015</t>
  </si>
  <si>
    <t>Sittingbourne &amp; Milton Regis RBL</t>
  </si>
  <si>
    <t>BR2016</t>
  </si>
  <si>
    <t>Smarden RBL</t>
  </si>
  <si>
    <t>BR1973</t>
  </si>
  <si>
    <t>South Darenth &amp; District RBL</t>
  </si>
  <si>
    <t>BR2020</t>
  </si>
  <si>
    <t>St Margarets At Cliffe RBL</t>
  </si>
  <si>
    <t>BR2021</t>
  </si>
  <si>
    <t>Staple RBL</t>
  </si>
  <si>
    <t>BR2025</t>
  </si>
  <si>
    <t>Sutton Valence RBL</t>
  </si>
  <si>
    <t>BR2026</t>
  </si>
  <si>
    <t>Swanley, Crockenhill &amp; Hextable RBL</t>
  </si>
  <si>
    <t>BR2027</t>
  </si>
  <si>
    <t>Tenterden RBL</t>
  </si>
  <si>
    <t>BR2031</t>
  </si>
  <si>
    <t>West Kingsdown &amp; District RBL</t>
  </si>
  <si>
    <t>BR2033</t>
  </si>
  <si>
    <t>Westerham RBL</t>
  </si>
  <si>
    <t>BR2034</t>
  </si>
  <si>
    <t>Whitstable RBL</t>
  </si>
  <si>
    <t>BR2036</t>
  </si>
  <si>
    <t>Woodchurch (CSB) RBL</t>
  </si>
  <si>
    <t>BR1494</t>
  </si>
  <si>
    <t>Accrington RBL Branch</t>
  </si>
  <si>
    <t>Lancashire</t>
  </si>
  <si>
    <t>BR1496</t>
  </si>
  <si>
    <t>Astley Bridge RBL</t>
  </si>
  <si>
    <t>BR1458</t>
  </si>
  <si>
    <t>Backbarrow with Crake Valley RBL</t>
  </si>
  <si>
    <t>BR1080</t>
  </si>
  <si>
    <t>Barnoldswick RBL</t>
  </si>
  <si>
    <t>BR1459</t>
  </si>
  <si>
    <t>Barrow In Furness RBL</t>
  </si>
  <si>
    <t>BR1498</t>
  </si>
  <si>
    <t>Blackburn RBL</t>
  </si>
  <si>
    <t>BR1460</t>
  </si>
  <si>
    <t>Blackpool RBL</t>
  </si>
  <si>
    <t>BR1500</t>
  </si>
  <si>
    <t>Burnley and Padiham RBL Branch</t>
  </si>
  <si>
    <t>BR1501</t>
  </si>
  <si>
    <t>Bury RBL</t>
  </si>
  <si>
    <t>BR1462</t>
  </si>
  <si>
    <t>Chorley RBL</t>
  </si>
  <si>
    <t>BR1504</t>
  </si>
  <si>
    <t>Church &amp; Oswaldtwistle RBL</t>
  </si>
  <si>
    <t>BR1463</t>
  </si>
  <si>
    <t>Clayton &amp; Whittle RBL</t>
  </si>
  <si>
    <t>BR1505</t>
  </si>
  <si>
    <t>Clayton Le Moors RBL</t>
  </si>
  <si>
    <t>BR1506</t>
  </si>
  <si>
    <t>Clitheroe RBL</t>
  </si>
  <si>
    <t>GP0100</t>
  </si>
  <si>
    <t>Coastal Group-Lancashire</t>
  </si>
  <si>
    <t>BR1507</t>
  </si>
  <si>
    <t>Colne RBL</t>
  </si>
  <si>
    <t>BR1522</t>
  </si>
  <si>
    <t>Coppull RBL</t>
  </si>
  <si>
    <t>BR1508</t>
  </si>
  <si>
    <t>Darwen RBL</t>
  </si>
  <si>
    <t>BR1468</t>
  </si>
  <si>
    <t>Garstang RBL</t>
  </si>
  <si>
    <t>BR1469</t>
  </si>
  <si>
    <t>Grange Over Sands RBL</t>
  </si>
  <si>
    <t>BR1521</t>
  </si>
  <si>
    <t>Great Harwood RBL</t>
  </si>
  <si>
    <t>BR1510</t>
  </si>
  <si>
    <t>Haslingden RBL</t>
  </si>
  <si>
    <t>BR1511</t>
  </si>
  <si>
    <t>Helmshore RBL</t>
  </si>
  <si>
    <t>BR1512</t>
  </si>
  <si>
    <t>Hodder Valley RBL</t>
  </si>
  <si>
    <t>BR1514</t>
  </si>
  <si>
    <t>Horwich RBL</t>
  </si>
  <si>
    <t>BR1492</t>
  </si>
  <si>
    <t>Hurst Green RBL</t>
  </si>
  <si>
    <t>BR1471</t>
  </si>
  <si>
    <t>Kirkby In Furness RBL</t>
  </si>
  <si>
    <t>BR1493</t>
  </si>
  <si>
    <t>Lancashire RBL Branch</t>
  </si>
  <si>
    <t>BR1473</t>
  </si>
  <si>
    <t>Lancaster RBL</t>
  </si>
  <si>
    <t>BR1474</t>
  </si>
  <si>
    <t>Leyland RBL</t>
  </si>
  <si>
    <t>BR1475</t>
  </si>
  <si>
    <t>Longridge RBL</t>
  </si>
  <si>
    <t>BR1476</t>
  </si>
  <si>
    <t>Lostock Hall RBL</t>
  </si>
  <si>
    <t>BR1478</t>
  </si>
  <si>
    <t>Mawdesley RBL</t>
  </si>
  <si>
    <t>BR1479</t>
  </si>
  <si>
    <t>Middleforth RBL</t>
  </si>
  <si>
    <t>BR1480</t>
  </si>
  <si>
    <t>Millom RBL</t>
  </si>
  <si>
    <t>BR1481</t>
  </si>
  <si>
    <t>Morecambe RBL</t>
  </si>
  <si>
    <t>BR1515</t>
  </si>
  <si>
    <t>Nelson &amp; District Branch</t>
  </si>
  <si>
    <t>GP0099</t>
  </si>
  <si>
    <t>North West Lancashire District Group</t>
  </si>
  <si>
    <t>BR1483</t>
  </si>
  <si>
    <t>Over Wyre RBL</t>
  </si>
  <si>
    <t>BR1484</t>
  </si>
  <si>
    <t>Preston RBL</t>
  </si>
  <si>
    <t>BR1503</t>
  </si>
  <si>
    <t>Ramsbottom RBL</t>
  </si>
  <si>
    <t>BR1517</t>
  </si>
  <si>
    <t>Rishton RBL</t>
  </si>
  <si>
    <t>GP0101</t>
  </si>
  <si>
    <t>Rural Group-Lancashire</t>
  </si>
  <si>
    <t>BR1486</t>
  </si>
  <si>
    <t>St Annes on Sea RBL</t>
  </si>
  <si>
    <t>BR1648</t>
  </si>
  <si>
    <t>Standish RBL</t>
  </si>
  <si>
    <t>BR1488</t>
  </si>
  <si>
    <t>Thornton Cleveleys RBL</t>
  </si>
  <si>
    <t>BR1489</t>
  </si>
  <si>
    <t>Ulverston RBL</t>
  </si>
  <si>
    <t>BR1490</t>
  </si>
  <si>
    <t>Warton RBL</t>
  </si>
  <si>
    <t>BR1519</t>
  </si>
  <si>
    <t>Whalley RBL</t>
  </si>
  <si>
    <t>BR3659</t>
  </si>
  <si>
    <t>Wheelton Rural District</t>
  </si>
  <si>
    <t>BR0079</t>
  </si>
  <si>
    <t>Anstey RBL</t>
  </si>
  <si>
    <t>Leicestershire &amp; Rutland</t>
  </si>
  <si>
    <t>BR0080</t>
  </si>
  <si>
    <t>Ashby De La Zouch RBL</t>
  </si>
  <si>
    <t>BR3724</t>
  </si>
  <si>
    <t>Barwell &amp; Earl Shilton</t>
  </si>
  <si>
    <t>BR0084</t>
  </si>
  <si>
    <t>Birstall RBL</t>
  </si>
  <si>
    <t>BR0085</t>
  </si>
  <si>
    <t>Blaby RBL</t>
  </si>
  <si>
    <t>BR0087</t>
  </si>
  <si>
    <t>Broughton Astley RBL</t>
  </si>
  <si>
    <t>BR3732</t>
  </si>
  <si>
    <t>Burbage</t>
  </si>
  <si>
    <t>BR0088</t>
  </si>
  <si>
    <t>Castle Donington &amp; District RBL Branch</t>
  </si>
  <si>
    <t>BR0090</t>
  </si>
  <si>
    <t>Croft RBL</t>
  </si>
  <si>
    <t>BR0091</t>
  </si>
  <si>
    <t>Diseworth RBL</t>
  </si>
  <si>
    <t>BR0092</t>
  </si>
  <si>
    <t>Empingham RBL</t>
  </si>
  <si>
    <t>BR0095</t>
  </si>
  <si>
    <t>Great Glen RBL</t>
  </si>
  <si>
    <t>BR0096</t>
  </si>
  <si>
    <t>Hinckley RBL</t>
  </si>
  <si>
    <t>BR0097</t>
  </si>
  <si>
    <t>Hose &amp; Harby RBL</t>
  </si>
  <si>
    <t>BR0099</t>
  </si>
  <si>
    <t>Humberstone RBL</t>
  </si>
  <si>
    <t>BR0100</t>
  </si>
  <si>
    <t>Husbands Bosworth RBL</t>
  </si>
  <si>
    <t>BR0101</t>
  </si>
  <si>
    <t>Ibstock RBL</t>
  </si>
  <si>
    <t>BR0102</t>
  </si>
  <si>
    <t>Kegworth RBL</t>
  </si>
  <si>
    <t>BR0104</t>
  </si>
  <si>
    <t>Loughborough RBL</t>
  </si>
  <si>
    <t>BR0105</t>
  </si>
  <si>
    <t>Lutterworth RBL</t>
  </si>
  <si>
    <t>BR0109</t>
  </si>
  <si>
    <t>Market Bosworth RBL</t>
  </si>
  <si>
    <t>BR0106</t>
  </si>
  <si>
    <t>Market Harborough RBL</t>
  </si>
  <si>
    <t>BR0107</t>
  </si>
  <si>
    <t>Melton Mowbray RBL</t>
  </si>
  <si>
    <t>BR0108</t>
  </si>
  <si>
    <t>Mountsorrel RBL</t>
  </si>
  <si>
    <t>BR0110</t>
  </si>
  <si>
    <t>Oadby RBL</t>
  </si>
  <si>
    <t>BR0111</t>
  </si>
  <si>
    <t>Oakham RBL</t>
  </si>
  <si>
    <t>BR0112</t>
  </si>
  <si>
    <t>Queniborough RBL</t>
  </si>
  <si>
    <t>BR0113</t>
  </si>
  <si>
    <t>Quorn RBL</t>
  </si>
  <si>
    <t>BR0115</t>
  </si>
  <si>
    <t>Rothley RBL</t>
  </si>
  <si>
    <t>BR0116</t>
  </si>
  <si>
    <t>Ryhall RBL</t>
  </si>
  <si>
    <t>BR0121</t>
  </si>
  <si>
    <t>Syston RBL</t>
  </si>
  <si>
    <t>BR0123</t>
  </si>
  <si>
    <t>Thurmaston RBL</t>
  </si>
  <si>
    <t>BR0125</t>
  </si>
  <si>
    <t>Twyford &amp; Dist RBL</t>
  </si>
  <si>
    <t>BR0126</t>
  </si>
  <si>
    <t>Whitwick RBL</t>
  </si>
  <si>
    <t>BR0127</t>
  </si>
  <si>
    <t>Wigston RBL</t>
  </si>
  <si>
    <t>BR0131</t>
  </si>
  <si>
    <t>Alford RBL</t>
  </si>
  <si>
    <t>Lincolnshire</t>
  </si>
  <si>
    <t>BR0197</t>
  </si>
  <si>
    <t>Barnack &amp; District RBL</t>
  </si>
  <si>
    <t>BR0132</t>
  </si>
  <si>
    <t>Barrowby RBL</t>
  </si>
  <si>
    <t>BR0134</t>
  </si>
  <si>
    <t>Billinghay RBL</t>
  </si>
  <si>
    <t>BR0135</t>
  </si>
  <si>
    <t>Boston &amp; District RBL</t>
  </si>
  <si>
    <t>BR0136</t>
  </si>
  <si>
    <t>Bourne &amp; Dist RBL</t>
  </si>
  <si>
    <t>BR3631</t>
  </si>
  <si>
    <t>Brigg and District RBL Branch</t>
  </si>
  <si>
    <t>BR0138</t>
  </si>
  <si>
    <t>Caistor RBL</t>
  </si>
  <si>
    <t>BR0167</t>
  </si>
  <si>
    <t>City of Lincoln RBL</t>
  </si>
  <si>
    <t>BR0141</t>
  </si>
  <si>
    <t>Coningsby RBL</t>
  </si>
  <si>
    <t>BR0142</t>
  </si>
  <si>
    <t>Crowland RBL</t>
  </si>
  <si>
    <t>BR0143</t>
  </si>
  <si>
    <t>Deeping St Nicholas RBL</t>
  </si>
  <si>
    <t>BR0145</t>
  </si>
  <si>
    <t>Donington &amp; Quadring RBL Branch</t>
  </si>
  <si>
    <t>BR0146</t>
  </si>
  <si>
    <t>East Halton RBL</t>
  </si>
  <si>
    <t>BR0147</t>
  </si>
  <si>
    <t>Epworth RBL</t>
  </si>
  <si>
    <t>BR0148</t>
  </si>
  <si>
    <t>Fleet &amp; District RBL</t>
  </si>
  <si>
    <t>BR0149</t>
  </si>
  <si>
    <t>Freiston RBL</t>
  </si>
  <si>
    <t>BR0151</t>
  </si>
  <si>
    <t>Gainsborough RBL</t>
  </si>
  <si>
    <t>BR4026</t>
  </si>
  <si>
    <t>GARTHORPE &amp; DISTRICT</t>
  </si>
  <si>
    <t>BR0153</t>
  </si>
  <si>
    <t>Gosberton RBL</t>
  </si>
  <si>
    <t>BR0154</t>
  </si>
  <si>
    <t>Grantham RBL</t>
  </si>
  <si>
    <t>BR0155</t>
  </si>
  <si>
    <t>Great Grimsby RBL</t>
  </si>
  <si>
    <t>BR0156</t>
  </si>
  <si>
    <t>Gunby RBL</t>
  </si>
  <si>
    <t>BR0158</t>
  </si>
  <si>
    <t>Healing RBL</t>
  </si>
  <si>
    <t>BR0159</t>
  </si>
  <si>
    <t>Heckington RBL</t>
  </si>
  <si>
    <t>BR0160</t>
  </si>
  <si>
    <t>Holbeach RBL</t>
  </si>
  <si>
    <t>BR0161</t>
  </si>
  <si>
    <t>Holbeach St Marks RBL</t>
  </si>
  <si>
    <t>BR0162</t>
  </si>
  <si>
    <t>Horncastle RBL</t>
  </si>
  <si>
    <t>BR0163</t>
  </si>
  <si>
    <t>Immingham RBL</t>
  </si>
  <si>
    <t>BR0164</t>
  </si>
  <si>
    <t>Kirton and Dist RBL</t>
  </si>
  <si>
    <t>BR3596</t>
  </si>
  <si>
    <t>Kirton In Lindsey RBL Branch</t>
  </si>
  <si>
    <t>BR0165</t>
  </si>
  <si>
    <t>Laceby RBL</t>
  </si>
  <si>
    <t>BR0166</t>
  </si>
  <si>
    <t>Langtoft, the Deepings &amp; District RBL</t>
  </si>
  <si>
    <t>BR0168</t>
  </si>
  <si>
    <t>Long Sutton RBL</t>
  </si>
  <si>
    <t>BR0169</t>
  </si>
  <si>
    <t>Louth RBL</t>
  </si>
  <si>
    <t>BR0170</t>
  </si>
  <si>
    <t>Mablethorpe RBL</t>
  </si>
  <si>
    <t>BR0195</t>
  </si>
  <si>
    <t>North Hykeham RBL</t>
  </si>
  <si>
    <t>BR0174</t>
  </si>
  <si>
    <t>Pinchbeck RBL</t>
  </si>
  <si>
    <t>BR0175</t>
  </si>
  <si>
    <t>Scunthorpe RBL</t>
  </si>
  <si>
    <t>BR0176</t>
  </si>
  <si>
    <t>Sibsey &amp; District RBL</t>
  </si>
  <si>
    <t>BR0177</t>
  </si>
  <si>
    <t>Skegness RBL</t>
  </si>
  <si>
    <t>BR0178</t>
  </si>
  <si>
    <t>Sleaford RBL</t>
  </si>
  <si>
    <t>BR0179</t>
  </si>
  <si>
    <t>Spalding RBL</t>
  </si>
  <si>
    <t>BR0180</t>
  </si>
  <si>
    <t>Spilsby RBL</t>
  </si>
  <si>
    <t>BR0181</t>
  </si>
  <si>
    <t>Stamford RBL</t>
  </si>
  <si>
    <t>BR0182</t>
  </si>
  <si>
    <t>Surfleet RBL</t>
  </si>
  <si>
    <t>BR0184</t>
  </si>
  <si>
    <t>Swineshead RBL</t>
  </si>
  <si>
    <t>BR0185</t>
  </si>
  <si>
    <t>Tealby Market Rasen RBL</t>
  </si>
  <si>
    <t>BR0186</t>
  </si>
  <si>
    <t>Waddington RBL</t>
  </si>
  <si>
    <t>BR0187</t>
  </si>
  <si>
    <t>Wainfleet RBL</t>
  </si>
  <si>
    <t>BR0188</t>
  </si>
  <si>
    <t>Waltham RBL</t>
  </si>
  <si>
    <t>BR0189</t>
  </si>
  <si>
    <t>Washingborough &amp; District RBL</t>
  </si>
  <si>
    <t>BR0190</t>
  </si>
  <si>
    <t>Wellingore Navenby RBL</t>
  </si>
  <si>
    <t>BR0191</t>
  </si>
  <si>
    <t>Welton RBL</t>
  </si>
  <si>
    <t>BR0192</t>
  </si>
  <si>
    <t>Winterton &amp; District RBL</t>
  </si>
  <si>
    <t>BR0193</t>
  </si>
  <si>
    <t>Woodhall Spa RBL</t>
  </si>
  <si>
    <t>BR0194</t>
  </si>
  <si>
    <t>Wrangle &amp; District RBL</t>
  </si>
  <si>
    <t>BR3713</t>
  </si>
  <si>
    <t>Classic Vehicles Branch</t>
  </si>
  <si>
    <t>National Branches</t>
  </si>
  <si>
    <t>BR3728</t>
  </si>
  <si>
    <t>LGBTQ &amp; Allies</t>
  </si>
  <si>
    <t>BR3649</t>
  </si>
  <si>
    <t>National Memorial Arboretum RBL</t>
  </si>
  <si>
    <t>BR3650</t>
  </si>
  <si>
    <t>National Professionals</t>
  </si>
  <si>
    <t>BR3721</t>
  </si>
  <si>
    <t>REME Recovery Mechanics</t>
  </si>
  <si>
    <t>BR3682</t>
  </si>
  <si>
    <t>South African RBL Branch</t>
  </si>
  <si>
    <t>BR3499</t>
  </si>
  <si>
    <t>St James's RBL</t>
  </si>
  <si>
    <t>BR3690</t>
  </si>
  <si>
    <t>The RBL Cyclists Branch</t>
  </si>
  <si>
    <t>BR3542</t>
  </si>
  <si>
    <t>The RBL Riders Branch</t>
  </si>
  <si>
    <t>BR3502</t>
  </si>
  <si>
    <t>Y Services (Garats Hay) Branch</t>
  </si>
  <si>
    <t>BR0618</t>
  </si>
  <si>
    <t>Acle &amp; Dist RBL</t>
  </si>
  <si>
    <t>Norfolk</t>
  </si>
  <si>
    <t>BR0620</t>
  </si>
  <si>
    <t>Attleborough RBL</t>
  </si>
  <si>
    <t>BR0621</t>
  </si>
  <si>
    <t>Aylsham &amp; Dist RBL</t>
  </si>
  <si>
    <t>BR0622</t>
  </si>
  <si>
    <t>Blakeney Cley RBL</t>
  </si>
  <si>
    <t>BR0723</t>
  </si>
  <si>
    <t>Brundall &amp; Dist RBL</t>
  </si>
  <si>
    <t>BR0623</t>
  </si>
  <si>
    <t>Caister on Sea</t>
  </si>
  <si>
    <t>BR0624</t>
  </si>
  <si>
    <t>Castleacre RBL</t>
  </si>
  <si>
    <t>BR0625</t>
  </si>
  <si>
    <t>Catfield RBL</t>
  </si>
  <si>
    <t>BR0628</t>
  </si>
  <si>
    <t>Coltishall RBL</t>
  </si>
  <si>
    <t>BR0629</t>
  </si>
  <si>
    <t>Costessey RBL</t>
  </si>
  <si>
    <t>BR0630</t>
  </si>
  <si>
    <t>Cromer RBL</t>
  </si>
  <si>
    <t>BR0631</t>
  </si>
  <si>
    <t>Dereham RBL</t>
  </si>
  <si>
    <t>BR0632</t>
  </si>
  <si>
    <t>Dersingham and Sandringham RBL</t>
  </si>
  <si>
    <t>BR0633</t>
  </si>
  <si>
    <t>Dickleburgh &amp; District RBL Bnch</t>
  </si>
  <si>
    <t>BR0634</t>
  </si>
  <si>
    <t>Diss &amp; District RBL</t>
  </si>
  <si>
    <t>BR0635</t>
  </si>
  <si>
    <t>Downham &amp; District RBL</t>
  </si>
  <si>
    <t>BR0637</t>
  </si>
  <si>
    <t>East Harling RBL</t>
  </si>
  <si>
    <t>BR0638</t>
  </si>
  <si>
    <t>Elmham RBL</t>
  </si>
  <si>
    <t>BR0639</t>
  </si>
  <si>
    <t>Fakenham RBL</t>
  </si>
  <si>
    <t>BR0640</t>
  </si>
  <si>
    <t>Feltwell &amp; District RBL</t>
  </si>
  <si>
    <t>BR0645</t>
  </si>
  <si>
    <t>Great Yarmouth RBL</t>
  </si>
  <si>
    <t>BR0643</t>
  </si>
  <si>
    <t>Gt Ormesby &amp; Dist RBL</t>
  </si>
  <si>
    <t>BR0647</t>
  </si>
  <si>
    <t>Harleston &amp; Dist RBL</t>
  </si>
  <si>
    <t>BR0649</t>
  </si>
  <si>
    <t>Heacham RBL Branch</t>
  </si>
  <si>
    <t>BR0650</t>
  </si>
  <si>
    <t>Hellesdon RBL</t>
  </si>
  <si>
    <t>BR0652</t>
  </si>
  <si>
    <t>Hingham RBL</t>
  </si>
  <si>
    <t>BR0653</t>
  </si>
  <si>
    <t>Holt RBL</t>
  </si>
  <si>
    <t>BR0655</t>
  </si>
  <si>
    <t>Hunstanton RBL</t>
  </si>
  <si>
    <t>BR0657</t>
  </si>
  <si>
    <t>Kings Lynn &amp; District RBL</t>
  </si>
  <si>
    <t>BR0710</t>
  </si>
  <si>
    <t>Litcham,Tittleshall &amp; Dist RBL</t>
  </si>
  <si>
    <t>BR0662</t>
  </si>
  <si>
    <t>Loddon RBL</t>
  </si>
  <si>
    <t>BR0668</t>
  </si>
  <si>
    <t>Martham RBL</t>
  </si>
  <si>
    <t>BR0670</t>
  </si>
  <si>
    <t>Middleton RBL</t>
  </si>
  <si>
    <t>BR0673</t>
  </si>
  <si>
    <t>Mundesley &amp; District RBL</t>
  </si>
  <si>
    <t>BR0677</t>
  </si>
  <si>
    <t>North Repps RBL</t>
  </si>
  <si>
    <t>BR0676</t>
  </si>
  <si>
    <t>North Walsham &amp; Dist RBL Branch</t>
  </si>
  <si>
    <t>BR0678</t>
  </si>
  <si>
    <t>Norwich RBL</t>
  </si>
  <si>
    <t>BR0680</t>
  </si>
  <si>
    <t>Old Catton (CSB) RBL</t>
  </si>
  <si>
    <t>BR0690</t>
  </si>
  <si>
    <t>Sedgeford &amp; Dist RBL</t>
  </si>
  <si>
    <t>BR0691</t>
  </si>
  <si>
    <t>Sheringham RBL</t>
  </si>
  <si>
    <t>BR0692</t>
  </si>
  <si>
    <t>Shipdham RBL</t>
  </si>
  <si>
    <t>BR0694</t>
  </si>
  <si>
    <t>Snettisham RBL</t>
  </si>
  <si>
    <t>BR0696</t>
  </si>
  <si>
    <t>Southrepps &amp; District RBL</t>
  </si>
  <si>
    <t>BR3730</t>
  </si>
  <si>
    <t>Spixworth &amp; Disctrict</t>
  </si>
  <si>
    <t>BR0697</t>
  </si>
  <si>
    <t>Sporle RBL</t>
  </si>
  <si>
    <t>BR0698</t>
  </si>
  <si>
    <t>Sprowston RBL Branch</t>
  </si>
  <si>
    <t>BR0700</t>
  </si>
  <si>
    <t>Stalham &amp; District RBL</t>
  </si>
  <si>
    <t>BR0702</t>
  </si>
  <si>
    <t>Swaffham RBL</t>
  </si>
  <si>
    <t>BR0708</t>
  </si>
  <si>
    <t>Thetford RBL</t>
  </si>
  <si>
    <t>BR0709</t>
  </si>
  <si>
    <t>Thorpe RBL</t>
  </si>
  <si>
    <t>BR0712</t>
  </si>
  <si>
    <t>Upwell &amp; District RBL</t>
  </si>
  <si>
    <t>BR0713</t>
  </si>
  <si>
    <t>Walsingham &amp; Dist RBL</t>
  </si>
  <si>
    <t>BR0714</t>
  </si>
  <si>
    <t>Watton &amp; District RBL</t>
  </si>
  <si>
    <t>BR0715</t>
  </si>
  <si>
    <t>Wells &amp; District RBL</t>
  </si>
  <si>
    <t>BR3689</t>
  </si>
  <si>
    <t>West Dereham RBL Branch</t>
  </si>
  <si>
    <t>BR0717</t>
  </si>
  <si>
    <t>Wretham &amp; Hockham RBL</t>
  </si>
  <si>
    <t>BR0719</t>
  </si>
  <si>
    <t>Wymondham RBL</t>
  </si>
  <si>
    <t>BR1062</t>
  </si>
  <si>
    <t>Aldbrough St John RBL</t>
  </si>
  <si>
    <t>North &amp; East Yorkshire County</t>
  </si>
  <si>
    <t>BR1019</t>
  </si>
  <si>
    <t>Bedale RBL</t>
  </si>
  <si>
    <t>BR1226</t>
  </si>
  <si>
    <t>Beverley RBL</t>
  </si>
  <si>
    <t>BR1227</t>
  </si>
  <si>
    <t>Bilton &amp; Dist RBL</t>
  </si>
  <si>
    <t>BR1069</t>
  </si>
  <si>
    <t>Boosbeck RBL</t>
  </si>
  <si>
    <t>BR1063</t>
  </si>
  <si>
    <t>Boroughbridge RBL</t>
  </si>
  <si>
    <t>BR1228</t>
  </si>
  <si>
    <t>Bridlington RBL</t>
  </si>
  <si>
    <t>BR1021</t>
  </si>
  <si>
    <t>Catterick Garrison RBL</t>
  </si>
  <si>
    <t>BR1230</t>
  </si>
  <si>
    <t>Cottingham RBL</t>
  </si>
  <si>
    <t>BR1022</t>
  </si>
  <si>
    <t>Danby &amp; Dist RBL</t>
  </si>
  <si>
    <t>BR1065</t>
  </si>
  <si>
    <t>Dormanstown RBL</t>
  </si>
  <si>
    <t>BR1231</t>
  </si>
  <si>
    <t>Driffield &amp; Dist RBL</t>
  </si>
  <si>
    <t>BR1023</t>
  </si>
  <si>
    <t>Easingwold RBL</t>
  </si>
  <si>
    <t>BR1024</t>
  </si>
  <si>
    <t>Filey RBL</t>
  </si>
  <si>
    <t>BR1025</t>
  </si>
  <si>
    <t>Fulford RBL</t>
  </si>
  <si>
    <t>BR1027</t>
  </si>
  <si>
    <t>Gilling East RBL</t>
  </si>
  <si>
    <t>BR1234</t>
  </si>
  <si>
    <t>Goole &amp; Howden RBL</t>
  </si>
  <si>
    <t>BR1029</t>
  </si>
  <si>
    <t>Grewelthorpe RBL</t>
  </si>
  <si>
    <t>BR1068</t>
  </si>
  <si>
    <t>Guisborough RBL</t>
  </si>
  <si>
    <t>BR1030</t>
  </si>
  <si>
    <t>Harrogate Victory RBL</t>
  </si>
  <si>
    <t>BR1235</t>
  </si>
  <si>
    <t>Hedon &amp; Dist RBL</t>
  </si>
  <si>
    <t>BR1236</t>
  </si>
  <si>
    <t>Hessle Branch</t>
  </si>
  <si>
    <t>BR3678</t>
  </si>
  <si>
    <t>Hornsea &amp; District</t>
  </si>
  <si>
    <t>BR1033</t>
  </si>
  <si>
    <t>Hovingham (CSB)</t>
  </si>
  <si>
    <t>BR1238</t>
  </si>
  <si>
    <t>Hull RBL</t>
  </si>
  <si>
    <t>GP0309</t>
  </si>
  <si>
    <t>Humber Coastal</t>
  </si>
  <si>
    <t>BR1034</t>
  </si>
  <si>
    <t>Kirkbymoorside CSB RBL</t>
  </si>
  <si>
    <t>BR1061</t>
  </si>
  <si>
    <t>Knaresborough RBL</t>
  </si>
  <si>
    <t>BR1036</t>
  </si>
  <si>
    <t>Leyburn &amp; Dist RBL</t>
  </si>
  <si>
    <t>BR1148</t>
  </si>
  <si>
    <t>Malhamdale RBL</t>
  </si>
  <si>
    <t>BR1037</t>
  </si>
  <si>
    <t>Malton Norton &amp; Dist (CSB) RBL Brnch</t>
  </si>
  <si>
    <t>BR1240</t>
  </si>
  <si>
    <t>Market Weighton RBL</t>
  </si>
  <si>
    <t>BR1038</t>
  </si>
  <si>
    <t>Mashamshire RBL</t>
  </si>
  <si>
    <t>BR1059</t>
  </si>
  <si>
    <t>Nidderdale RBL</t>
  </si>
  <si>
    <t>BR1242</t>
  </si>
  <si>
    <t>North Ferriby RBL</t>
  </si>
  <si>
    <t>BR1244</t>
  </si>
  <si>
    <t>Patrington RBL</t>
  </si>
  <si>
    <t>BR1042</t>
  </si>
  <si>
    <t>Pickering (CSB) RBL</t>
  </si>
  <si>
    <t>Pocklington (CSB)</t>
  </si>
  <si>
    <t>BR1245</t>
  </si>
  <si>
    <t>Pocklington CSB RBL</t>
  </si>
  <si>
    <t>BR1066</t>
  </si>
  <si>
    <t>Redcar RBL</t>
  </si>
  <si>
    <t>BR1044</t>
  </si>
  <si>
    <t>Richmond RBL</t>
  </si>
  <si>
    <t>BR1046</t>
  </si>
  <si>
    <t>Ripon RBL</t>
  </si>
  <si>
    <t>BR1070</t>
  </si>
  <si>
    <t>Saltburn &amp; District RBL</t>
  </si>
  <si>
    <t>BR1047</t>
  </si>
  <si>
    <t>Scarborough RBL</t>
  </si>
  <si>
    <t>BR1048</t>
  </si>
  <si>
    <t>Scorton &amp; Cowton RBL</t>
  </si>
  <si>
    <t>BR1185</t>
  </si>
  <si>
    <t>Skipton RBL</t>
  </si>
  <si>
    <t>BR1050</t>
  </si>
  <si>
    <t>South Milford RBL</t>
  </si>
  <si>
    <t>BR1051</t>
  </si>
  <si>
    <t>Stillington RBL Branch</t>
  </si>
  <si>
    <t>BR1035</t>
  </si>
  <si>
    <t>Tadcaster and Dist RBL</t>
  </si>
  <si>
    <t>BR1054</t>
  </si>
  <si>
    <t>Thirsk RBL</t>
  </si>
  <si>
    <t>BR1055</t>
  </si>
  <si>
    <t>Thornton Dale (CSB) RBL</t>
  </si>
  <si>
    <t>BR1057</t>
  </si>
  <si>
    <t>Whitby RBL</t>
  </si>
  <si>
    <t>BR1251</t>
  </si>
  <si>
    <t>Willerby Kirk Ella &amp; Anlaby RBL</t>
  </si>
  <si>
    <t>BR1252</t>
  </si>
  <si>
    <t>Withernsea RBL</t>
  </si>
  <si>
    <t>BR1058</t>
  </si>
  <si>
    <t>York RBL</t>
  </si>
  <si>
    <t>BR2970</t>
  </si>
  <si>
    <t>Abergele RBL</t>
  </si>
  <si>
    <t>North Wales District</t>
  </si>
  <si>
    <t>BR2929</t>
  </si>
  <si>
    <t>Bala CSB</t>
  </si>
  <si>
    <t>BR2954</t>
  </si>
  <si>
    <t>Bangor Wales RBL</t>
  </si>
  <si>
    <t>BR2930</t>
  </si>
  <si>
    <t>Barmouth</t>
  </si>
  <si>
    <t>BR2955</t>
  </si>
  <si>
    <t>Beaumaris RBL</t>
  </si>
  <si>
    <t>BR2931</t>
  </si>
  <si>
    <t>Blaenau Ffestiniog RBL</t>
  </si>
  <si>
    <t>BR2971</t>
  </si>
  <si>
    <t>Bodelwyddan RBL</t>
  </si>
  <si>
    <t>BR2914</t>
  </si>
  <si>
    <t>Buckley RBL</t>
  </si>
  <si>
    <t>BR2957</t>
  </si>
  <si>
    <t>Caernarfon RBL</t>
  </si>
  <si>
    <t>BR2897</t>
  </si>
  <si>
    <t>Chirk RBL</t>
  </si>
  <si>
    <t>BR2972</t>
  </si>
  <si>
    <t>Colwyn Bay</t>
  </si>
  <si>
    <t>BR2958</t>
  </si>
  <si>
    <t>Conwy RBL</t>
  </si>
  <si>
    <t>BR2934</t>
  </si>
  <si>
    <t>Corwen RBL</t>
  </si>
  <si>
    <t>BR2959</t>
  </si>
  <si>
    <t>Criccieth RBL</t>
  </si>
  <si>
    <t>BR2973</t>
  </si>
  <si>
    <t>Denbigh RBL</t>
  </si>
  <si>
    <t>BR2915</t>
  </si>
  <si>
    <t>Flint RBL</t>
  </si>
  <si>
    <t>BR2977</t>
  </si>
  <si>
    <t>Glan Conwy RBL</t>
  </si>
  <si>
    <t>BR2899</t>
  </si>
  <si>
    <t>Gresford RBL</t>
  </si>
  <si>
    <t>BR2916</t>
  </si>
  <si>
    <t>Halkyn RBL</t>
  </si>
  <si>
    <t>BR2926</t>
  </si>
  <si>
    <t>Hawarden Ewloe Mancot RBL</t>
  </si>
  <si>
    <t>BR2965</t>
  </si>
  <si>
    <t>Holyhead RBL</t>
  </si>
  <si>
    <t>BR2925</t>
  </si>
  <si>
    <t>Holywell &amp; District</t>
  </si>
  <si>
    <t>BR2943</t>
  </si>
  <si>
    <t>Lake Vyrnwy RBL</t>
  </si>
  <si>
    <t>BR2974</t>
  </si>
  <si>
    <t>Llanddulas RBL</t>
  </si>
  <si>
    <t>BR2962</t>
  </si>
  <si>
    <t>Llandudno RBL</t>
  </si>
  <si>
    <t>BR2963</t>
  </si>
  <si>
    <t>Llanfaelog &amp; District RBL</t>
  </si>
  <si>
    <t>BR2947</t>
  </si>
  <si>
    <t>Llanfyllin RBL</t>
  </si>
  <si>
    <t>BR2901</t>
  </si>
  <si>
    <t>Llangollen RBL</t>
  </si>
  <si>
    <t>BR2902</t>
  </si>
  <si>
    <t>Llay RBL</t>
  </si>
  <si>
    <t>BR2950</t>
  </si>
  <si>
    <t>Machynlleth</t>
  </si>
  <si>
    <t>BR2966</t>
  </si>
  <si>
    <t>Nefyn</t>
  </si>
  <si>
    <t>BR2903</t>
  </si>
  <si>
    <t>Overton on Dee RBL</t>
  </si>
  <si>
    <t>BR2921</t>
  </si>
  <si>
    <t>Penyffordd RBL</t>
  </si>
  <si>
    <t>BR2967</t>
  </si>
  <si>
    <t>Porthmadog RBL</t>
  </si>
  <si>
    <t>BR2922</t>
  </si>
  <si>
    <t>Prestatyn RBL</t>
  </si>
  <si>
    <t>BR2904</t>
  </si>
  <si>
    <t>Rhos</t>
  </si>
  <si>
    <t>BR2923</t>
  </si>
  <si>
    <t>Rhyl RBL Branch</t>
  </si>
  <si>
    <t>BR2976</t>
  </si>
  <si>
    <t>Ruthin CSB</t>
  </si>
  <si>
    <t>North Wales district</t>
  </si>
  <si>
    <t>BR2939</t>
  </si>
  <si>
    <t>Tywyn Sub Branch RBL</t>
  </si>
  <si>
    <t>BR0199</t>
  </si>
  <si>
    <t>Bozeat RBL</t>
  </si>
  <si>
    <t>Northamptonshire</t>
  </si>
  <si>
    <t>BR0200</t>
  </si>
  <si>
    <t>Brackley RBL</t>
  </si>
  <si>
    <t>BR0204</t>
  </si>
  <si>
    <t>Burton Latimer RBL</t>
  </si>
  <si>
    <t>BR0205</t>
  </si>
  <si>
    <t>Byfield RBL</t>
  </si>
  <si>
    <t>BR0207</t>
  </si>
  <si>
    <t>Clipston RBL</t>
  </si>
  <si>
    <t>BR0208</t>
  </si>
  <si>
    <t>Corby RBL</t>
  </si>
  <si>
    <t>BR0209</t>
  </si>
  <si>
    <t>Daventry RBL</t>
  </si>
  <si>
    <t>BR0210</t>
  </si>
  <si>
    <t>Deanshanger &amp; Wicken RBL</t>
  </si>
  <si>
    <t>BR0211</t>
  </si>
  <si>
    <t>Desborough RBL</t>
  </si>
  <si>
    <t>BR0212</t>
  </si>
  <si>
    <t>Duston RBL</t>
  </si>
  <si>
    <t>BR0216</t>
  </si>
  <si>
    <t>Finedon Irthlingborough &amp; District</t>
  </si>
  <si>
    <t>BR0218</t>
  </si>
  <si>
    <t>Greens Norton RBL</t>
  </si>
  <si>
    <t>BR0220</t>
  </si>
  <si>
    <t>Guilsborough RBL</t>
  </si>
  <si>
    <t>BR0221</t>
  </si>
  <si>
    <t>Hackleton &amp; Dist RBL</t>
  </si>
  <si>
    <t>BR0225</t>
  </si>
  <si>
    <t>Kettering RBL</t>
  </si>
  <si>
    <t>BR0226</t>
  </si>
  <si>
    <t>Kingscliffe RBL</t>
  </si>
  <si>
    <t>BR0228</t>
  </si>
  <si>
    <t>Mears Ashby RBL</t>
  </si>
  <si>
    <t>BR3729</t>
  </si>
  <si>
    <t>Middleton Cheney</t>
  </si>
  <si>
    <t>BR0230</t>
  </si>
  <si>
    <t>Northampton RBL</t>
  </si>
  <si>
    <t>BR0231</t>
  </si>
  <si>
    <t>Oundle RBL</t>
  </si>
  <si>
    <t>BR0234</t>
  </si>
  <si>
    <t>Pitsford RBL</t>
  </si>
  <si>
    <t>BR0235</t>
  </si>
  <si>
    <t>Raunds &amp; Dist RBL</t>
  </si>
  <si>
    <t>BR0237</t>
  </si>
  <si>
    <t>Roade &amp; Dist RBL</t>
  </si>
  <si>
    <t>BR0238</t>
  </si>
  <si>
    <t>Rushden RBL</t>
  </si>
  <si>
    <t>BR0240</t>
  </si>
  <si>
    <t>Thrapston &amp; Dist RBL</t>
  </si>
  <si>
    <t>BR3652</t>
  </si>
  <si>
    <t>Towcester</t>
  </si>
  <si>
    <t>BR0241</t>
  </si>
  <si>
    <t>Wappenham RBL</t>
  </si>
  <si>
    <t>BR0242</t>
  </si>
  <si>
    <t>Warmington RBL</t>
  </si>
  <si>
    <t>BR3551</t>
  </si>
  <si>
    <t>Weldon RBL</t>
  </si>
  <si>
    <t>BR0243</t>
  </si>
  <si>
    <t>Wellingborough &amp; District RBL</t>
  </si>
  <si>
    <t>BR0246</t>
  </si>
  <si>
    <t>Wilbarston RBL</t>
  </si>
  <si>
    <t>BR3516</t>
  </si>
  <si>
    <t>Aghadowey RBL Branch</t>
  </si>
  <si>
    <t>Northern Ireland</t>
  </si>
  <si>
    <t>BR1688</t>
  </si>
  <si>
    <t>Antrim RBL</t>
  </si>
  <si>
    <t>BR1690</t>
  </si>
  <si>
    <t>Augher Clogher RBL</t>
  </si>
  <si>
    <t>BR1691</t>
  </si>
  <si>
    <t>Aughnacloy / Ballygawley RBL</t>
  </si>
  <si>
    <t>BR1692</t>
  </si>
  <si>
    <t>Ballycastle RBL</t>
  </si>
  <si>
    <t>BR1693</t>
  </si>
  <si>
    <t>Ballyclare RBL</t>
  </si>
  <si>
    <t>BR1694</t>
  </si>
  <si>
    <t>Ballymena RBL</t>
  </si>
  <si>
    <t>BR1695</t>
  </si>
  <si>
    <t>Ballymoney RBL</t>
  </si>
  <si>
    <t>BR1696</t>
  </si>
  <si>
    <t>Ballynahinch RBL</t>
  </si>
  <si>
    <t>BR1697</t>
  </si>
  <si>
    <t>Ballywalter RBL</t>
  </si>
  <si>
    <t>BR1698</t>
  </si>
  <si>
    <t>Banbridge RBL</t>
  </si>
  <si>
    <t>BR1699</t>
  </si>
  <si>
    <t>Bangor RBL</t>
  </si>
  <si>
    <t>BR1700</t>
  </si>
  <si>
    <t>Belfast RBL</t>
  </si>
  <si>
    <t>BR1703</t>
  </si>
  <si>
    <t>Bessbrook RBL</t>
  </si>
  <si>
    <t>BR1768</t>
  </si>
  <si>
    <t>Broughshane RBL</t>
  </si>
  <si>
    <t>BR1705</t>
  </si>
  <si>
    <t>Bushmills RBL</t>
  </si>
  <si>
    <t>BR1706</t>
  </si>
  <si>
    <t>Carnmoney/Glengormley</t>
  </si>
  <si>
    <t>BR1707</t>
  </si>
  <si>
    <t>Carrickfergus RBL</t>
  </si>
  <si>
    <t>BR1708</t>
  </si>
  <si>
    <t>Castledawson RBL</t>
  </si>
  <si>
    <t>BR1709</t>
  </si>
  <si>
    <t>Castlederg RBL</t>
  </si>
  <si>
    <t>BR1689</t>
  </si>
  <si>
    <t>City of Armagh Branch</t>
  </si>
  <si>
    <t>BR1710</t>
  </si>
  <si>
    <t>Coalisland RBL</t>
  </si>
  <si>
    <t>BR1711</t>
  </si>
  <si>
    <t>Coleraine RBL</t>
  </si>
  <si>
    <t>BR1712</t>
  </si>
  <si>
    <t>Comber RBL</t>
  </si>
  <si>
    <t>BR1713</t>
  </si>
  <si>
    <t>Cookstown RBL</t>
  </si>
  <si>
    <t>BR1714</t>
  </si>
  <si>
    <t>Craigavad Helens Bay RBL</t>
  </si>
  <si>
    <t>BR1715</t>
  </si>
  <si>
    <t>Cregagh, Wandsworth &amp; Ormeau RBL</t>
  </si>
  <si>
    <t>BR1716</t>
  </si>
  <si>
    <t>Crumlin RBL</t>
  </si>
  <si>
    <t>BR1717</t>
  </si>
  <si>
    <t>Cullybackey RBL</t>
  </si>
  <si>
    <t>BR1718</t>
  </si>
  <si>
    <t>Dervock RBL</t>
  </si>
  <si>
    <t>BR1719</t>
  </si>
  <si>
    <t>Donaghcloney RBL</t>
  </si>
  <si>
    <t>BR1721</t>
  </si>
  <si>
    <t>Downpatrick RBL</t>
  </si>
  <si>
    <t>BR1773</t>
  </si>
  <si>
    <t>Dromore RBL</t>
  </si>
  <si>
    <t>BR1722</t>
  </si>
  <si>
    <t>Dunboe Castlerock RBL</t>
  </si>
  <si>
    <t>BR1723</t>
  </si>
  <si>
    <t>Dungannon Moy RBL</t>
  </si>
  <si>
    <t>BR1724</t>
  </si>
  <si>
    <t>Enniskillen RBL</t>
  </si>
  <si>
    <t>BR1725</t>
  </si>
  <si>
    <t>Finaghy (CSB) RBL</t>
  </si>
  <si>
    <t>BR1726</t>
  </si>
  <si>
    <t>Fintona RBL</t>
  </si>
  <si>
    <t>BR1727</t>
  </si>
  <si>
    <t>Fivemiletown RBL</t>
  </si>
  <si>
    <t>BR1728</t>
  </si>
  <si>
    <t>Garvagh RBL</t>
  </si>
  <si>
    <t>BR1732</t>
  </si>
  <si>
    <t>Irvinestown RBL</t>
  </si>
  <si>
    <t>BR1733</t>
  </si>
  <si>
    <t>Kilkeel RBL</t>
  </si>
  <si>
    <t>BR1734</t>
  </si>
  <si>
    <t>Killyleagh Killinchy RBL</t>
  </si>
  <si>
    <t>BR1735</t>
  </si>
  <si>
    <t>Larne RBL</t>
  </si>
  <si>
    <t>BR1736</t>
  </si>
  <si>
    <t>Limavady RBL</t>
  </si>
  <si>
    <t>BR1737</t>
  </si>
  <si>
    <t>Lisburn RBL</t>
  </si>
  <si>
    <t>BR1738</t>
  </si>
  <si>
    <t>Londonderry RBL</t>
  </si>
  <si>
    <t>BR1739</t>
  </si>
  <si>
    <t>Loughbrickland RBL</t>
  </si>
  <si>
    <t>BR1740</t>
  </si>
  <si>
    <t>Lurgan &amp; Brownlow RBL</t>
  </si>
  <si>
    <t>BR1741</t>
  </si>
  <si>
    <t>Magherafelt RBL</t>
  </si>
  <si>
    <t>BR1743</t>
  </si>
  <si>
    <t>Markethill RBL</t>
  </si>
  <si>
    <t>BR1744</t>
  </si>
  <si>
    <t>Millisle RBL</t>
  </si>
  <si>
    <t>BR1745</t>
  </si>
  <si>
    <t>Newcastle RBL Sub Branch</t>
  </si>
  <si>
    <t>BR1746</t>
  </si>
  <si>
    <t>Newry RBL</t>
  </si>
  <si>
    <t>BR1747</t>
  </si>
  <si>
    <t>Newtownards RBL</t>
  </si>
  <si>
    <t>BR1748</t>
  </si>
  <si>
    <t>Newtownstewart RBL</t>
  </si>
  <si>
    <t>BR3607</t>
  </si>
  <si>
    <t>Northern Ireland Motor Cycle Branch</t>
  </si>
  <si>
    <t>GP0105</t>
  </si>
  <si>
    <t>Northern Ireland No 4 Group</t>
  </si>
  <si>
    <t>GP0106</t>
  </si>
  <si>
    <t>Northern Ireland No 5 Group</t>
  </si>
  <si>
    <t>BR1767</t>
  </si>
  <si>
    <t>Oldpark Cavehill RBL</t>
  </si>
  <si>
    <t>BR1749</t>
  </si>
  <si>
    <t>Omagh RBL</t>
  </si>
  <si>
    <t>BR3684</t>
  </si>
  <si>
    <t>Peninsula &amp; Donaghadee RBL</t>
  </si>
  <si>
    <t>BR1751</t>
  </si>
  <si>
    <t>Portadown RBL</t>
  </si>
  <si>
    <t>BR1753</t>
  </si>
  <si>
    <t>Portrush RBL</t>
  </si>
  <si>
    <t>BR1754</t>
  </si>
  <si>
    <t>Portstewart RBL</t>
  </si>
  <si>
    <t>BR1755</t>
  </si>
  <si>
    <t>Poyntzpass RBL</t>
  </si>
  <si>
    <t>BR1756</t>
  </si>
  <si>
    <t>Randalstown RBL</t>
  </si>
  <si>
    <t>BR1757</t>
  </si>
  <si>
    <t>Rathfriland RBL</t>
  </si>
  <si>
    <t>BR1758</t>
  </si>
  <si>
    <t>Richhill RBL</t>
  </si>
  <si>
    <t>BR3540</t>
  </si>
  <si>
    <t>Seaview RBL</t>
  </si>
  <si>
    <t>BR1759</t>
  </si>
  <si>
    <t>Strabane RBL</t>
  </si>
  <si>
    <t>BR1760</t>
  </si>
  <si>
    <t>Sydenham N Ireland RBL</t>
  </si>
  <si>
    <t>BR3673</t>
  </si>
  <si>
    <t>Tandragee RBL</t>
  </si>
  <si>
    <t>BR1761</t>
  </si>
  <si>
    <t>Upperlands RBL</t>
  </si>
  <si>
    <t>BR1763</t>
  </si>
  <si>
    <t>Waterside RBL</t>
  </si>
  <si>
    <t>BR1764</t>
  </si>
  <si>
    <t>Whiteabbey RBL</t>
  </si>
  <si>
    <t>BR1765</t>
  </si>
  <si>
    <t>Whitehead RBL</t>
  </si>
  <si>
    <t>BR1299</t>
  </si>
  <si>
    <t>Ashington RBL</t>
  </si>
  <si>
    <t>Northumbria County</t>
  </si>
  <si>
    <t>BR3525</t>
  </si>
  <si>
    <t>Billingham RBL Branch</t>
  </si>
  <si>
    <t>BR1255</t>
  </si>
  <si>
    <t>Bishop Auckland RBL</t>
  </si>
  <si>
    <t>BR3723</t>
  </si>
  <si>
    <t>Blyth</t>
  </si>
  <si>
    <t>BR1258</t>
  </si>
  <si>
    <t>Brandon &amp; Dist RBL</t>
  </si>
  <si>
    <t>BR1261</t>
  </si>
  <si>
    <t>Consett &amp; District RBL</t>
  </si>
  <si>
    <t>BR1302</t>
  </si>
  <si>
    <t>Corbridge RBL Branch</t>
  </si>
  <si>
    <t>BR1304</t>
  </si>
  <si>
    <t>Cramlington RBL</t>
  </si>
  <si>
    <t>BR1264</t>
  </si>
  <si>
    <t>Darlington RBL</t>
  </si>
  <si>
    <t>BR1327</t>
  </si>
  <si>
    <t>Dubmire RBL</t>
  </si>
  <si>
    <t>BR3725</t>
  </si>
  <si>
    <t>Easington &amp; District</t>
  </si>
  <si>
    <t>BR1268</t>
  </si>
  <si>
    <t>Ferryhill Station RBL</t>
  </si>
  <si>
    <t>BR1306</t>
  </si>
  <si>
    <t>Forest Hall RBL</t>
  </si>
  <si>
    <t>BR1274</t>
  </si>
  <si>
    <t>Hartlepool RBL</t>
  </si>
  <si>
    <t>BR1329</t>
  </si>
  <si>
    <t>Hebburn on Tyne RBL</t>
  </si>
  <si>
    <t>BR1314</t>
  </si>
  <si>
    <t>Newcastle Central RBL</t>
  </si>
  <si>
    <t>BR1313</t>
  </si>
  <si>
    <t>Newcastle West RBL</t>
  </si>
  <si>
    <t>BR1305</t>
  </si>
  <si>
    <t>North Northumberland Branch</t>
  </si>
  <si>
    <t>BR1316</t>
  </si>
  <si>
    <t>Prudhoe &amp; Dist RBL</t>
  </si>
  <si>
    <t>BR1317</t>
  </si>
  <si>
    <t>Rothbury</t>
  </si>
  <si>
    <t>BR1284</t>
  </si>
  <si>
    <t>Seaham RBL</t>
  </si>
  <si>
    <t>BR3705</t>
  </si>
  <si>
    <t>Shildon</t>
  </si>
  <si>
    <t>BR1328</t>
  </si>
  <si>
    <t>South Shields RBL</t>
  </si>
  <si>
    <t>BR1289</t>
  </si>
  <si>
    <t>Stockton on Tees RBL</t>
  </si>
  <si>
    <t>BR1320</t>
  </si>
  <si>
    <t>Sunderland RBL</t>
  </si>
  <si>
    <t>BR1291</t>
  </si>
  <si>
    <t>Trimdon RBL</t>
  </si>
  <si>
    <t>BR1322</t>
  </si>
  <si>
    <t>Wark RBL</t>
  </si>
  <si>
    <t>BR1323</t>
  </si>
  <si>
    <t>Warkworth &amp; Amble District RBL</t>
  </si>
  <si>
    <t>BR1311</t>
  </si>
  <si>
    <t>Washington RBL</t>
  </si>
  <si>
    <t>BR1292</t>
  </si>
  <si>
    <t>West Cornforth RBL</t>
  </si>
  <si>
    <t>BR1293</t>
  </si>
  <si>
    <t>Wheatley Hill RBL</t>
  </si>
  <si>
    <t>BR1324</t>
  </si>
  <si>
    <t>Whitley Bay North Shields &amp; District</t>
  </si>
  <si>
    <t>BR3676</t>
  </si>
  <si>
    <t>Willington, Crook &amp; Dist</t>
  </si>
  <si>
    <t>BR0248</t>
  </si>
  <si>
    <t>Arnold RBL</t>
  </si>
  <si>
    <t>Nottinghamshire</t>
  </si>
  <si>
    <t>BR0249</t>
  </si>
  <si>
    <t>Balderton RBL</t>
  </si>
  <si>
    <t>BR0250</t>
  </si>
  <si>
    <t>Beeston RBL</t>
  </si>
  <si>
    <t>BR0251</t>
  </si>
  <si>
    <t>Bilsthorpe RBL</t>
  </si>
  <si>
    <t>BR0252</t>
  </si>
  <si>
    <t>Bingham RBL</t>
  </si>
  <si>
    <t>BR3648</t>
  </si>
  <si>
    <t>Bulwell Branch</t>
  </si>
  <si>
    <t>BR0256</t>
  </si>
  <si>
    <t>Calverton RBL</t>
  </si>
  <si>
    <t>BR0257</t>
  </si>
  <si>
    <t>Carlton RBL</t>
  </si>
  <si>
    <t>BR0281</t>
  </si>
  <si>
    <t>City of Nottingham RBL Bnch</t>
  </si>
  <si>
    <t>BR0258</t>
  </si>
  <si>
    <t>Clifton RBL</t>
  </si>
  <si>
    <t>BR0259</t>
  </si>
  <si>
    <t>Clipstone &amp; Forest Town RBL Branch</t>
  </si>
  <si>
    <t>BR3656</t>
  </si>
  <si>
    <t>Collingham &amp; District</t>
  </si>
  <si>
    <t>BR0260</t>
  </si>
  <si>
    <t>Colston Basset</t>
  </si>
  <si>
    <t>BR0303</t>
  </si>
  <si>
    <t>Eastwood &amp; District RBL</t>
  </si>
  <si>
    <t>BR0262</t>
  </si>
  <si>
    <t>Edwinstowe RBL Branch</t>
  </si>
  <si>
    <t>BR0264</t>
  </si>
  <si>
    <t>Farnsfield RBL</t>
  </si>
  <si>
    <t>BR0265</t>
  </si>
  <si>
    <t>Gotham &amp; Dist RBL</t>
  </si>
  <si>
    <t>BR0266</t>
  </si>
  <si>
    <t>Granby Barnstone &amp; District</t>
  </si>
  <si>
    <t>BR0267</t>
  </si>
  <si>
    <t>Hucknall RBL</t>
  </si>
  <si>
    <t>BR0269</t>
  </si>
  <si>
    <t>Jacksdale RBL</t>
  </si>
  <si>
    <t>BR0270</t>
  </si>
  <si>
    <t>Keyworth &amp; Dist RBL</t>
  </si>
  <si>
    <t>BR0271</t>
  </si>
  <si>
    <t>Kirkby In Ashfield RBL</t>
  </si>
  <si>
    <t>BR0272</t>
  </si>
  <si>
    <t>Lambley RBL</t>
  </si>
  <si>
    <t>BR0300</t>
  </si>
  <si>
    <t>Mansfield Bellamy RBL</t>
  </si>
  <si>
    <t>BR0275</t>
  </si>
  <si>
    <t>Mansfield RBL</t>
  </si>
  <si>
    <t>BR3687</t>
  </si>
  <si>
    <t>Mapperley, Porchester &amp; District RBL</t>
  </si>
  <si>
    <t>BR0280</t>
  </si>
  <si>
    <t>Newark RBL</t>
  </si>
  <si>
    <t>BR0286</t>
  </si>
  <si>
    <t>Old Basford RBL</t>
  </si>
  <si>
    <t>BR0301</t>
  </si>
  <si>
    <t>Ollerton RBL</t>
  </si>
  <si>
    <t>BR0287</t>
  </si>
  <si>
    <t>Orston RBL Branch</t>
  </si>
  <si>
    <t>BR0288</t>
  </si>
  <si>
    <t>Papplewick &amp; Linby RBL</t>
  </si>
  <si>
    <t>BR0289</t>
  </si>
  <si>
    <t>Radcliffe on Trent RBL</t>
  </si>
  <si>
    <t>BR0302</t>
  </si>
  <si>
    <t>Rainworth, Blidworth and Dist RBL</t>
  </si>
  <si>
    <t>BR0290</t>
  </si>
  <si>
    <t>Retford RBL</t>
  </si>
  <si>
    <t>BR0291</t>
  </si>
  <si>
    <t>Ruddington RBL</t>
  </si>
  <si>
    <t>BR0293</t>
  </si>
  <si>
    <t>Southwell RBL</t>
  </si>
  <si>
    <t>BR0295</t>
  </si>
  <si>
    <t>Vale of Belvoir RBL</t>
  </si>
  <si>
    <t>BR0279</t>
  </si>
  <si>
    <t>Warsop, Meden Vale and Dist RBL</t>
  </si>
  <si>
    <t>BR0296</t>
  </si>
  <si>
    <t>West Bridgford RBL</t>
  </si>
  <si>
    <t>BR0298</t>
  </si>
  <si>
    <t>Wollaton RBL</t>
  </si>
  <si>
    <t>BR0299</t>
  </si>
  <si>
    <t>Worksop RBL</t>
  </si>
  <si>
    <t>BR3408</t>
  </si>
  <si>
    <t>Alderney RBL</t>
  </si>
  <si>
    <t>Overseas</t>
  </si>
  <si>
    <t>BR3410</t>
  </si>
  <si>
    <t>Antwerp RBL</t>
  </si>
  <si>
    <t>BR3537</t>
  </si>
  <si>
    <t>Belize RBL Branch</t>
  </si>
  <si>
    <t>BR3414</t>
  </si>
  <si>
    <t>Bordeaux RBL</t>
  </si>
  <si>
    <t>BR3416</t>
  </si>
  <si>
    <t>Brussels RBL</t>
  </si>
  <si>
    <t>BR3534</t>
  </si>
  <si>
    <t>Central Brittany RBL Branch</t>
  </si>
  <si>
    <t>BR3588</t>
  </si>
  <si>
    <t>Chonburi Thailand RBL Branch</t>
  </si>
  <si>
    <t>BR3706</t>
  </si>
  <si>
    <t>East USA RBL</t>
  </si>
  <si>
    <t>BR3470</t>
  </si>
  <si>
    <t>Falkland Islands RBL</t>
  </si>
  <si>
    <t>BR3632</t>
  </si>
  <si>
    <t>Fiji RBL Branch</t>
  </si>
  <si>
    <t>BR3426</t>
  </si>
  <si>
    <t>Gibraltar RBL</t>
  </si>
  <si>
    <t>BR3427</t>
  </si>
  <si>
    <t>Guernsey Northern RBL</t>
  </si>
  <si>
    <t>BR3429</t>
  </si>
  <si>
    <t>Guernsey Western RBL</t>
  </si>
  <si>
    <t>BR3431</t>
  </si>
  <si>
    <t>Hong Kong &amp; China RBL</t>
  </si>
  <si>
    <t>BR3433</t>
  </si>
  <si>
    <t>Jersey RBL</t>
  </si>
  <si>
    <t>BR3651</t>
  </si>
  <si>
    <t>Kyrenia (North Cyprus) Branch</t>
  </si>
  <si>
    <t>BR3587</t>
  </si>
  <si>
    <t>Larnaca RBL Branch</t>
  </si>
  <si>
    <t>BR3454</t>
  </si>
  <si>
    <t>Limassol RBL</t>
  </si>
  <si>
    <t>BR3582</t>
  </si>
  <si>
    <t>Linazay &amp; Poitou - Charentes RBL</t>
  </si>
  <si>
    <t>BR3477</t>
  </si>
  <si>
    <t>Lyon Liberation RBL</t>
  </si>
  <si>
    <t>BR3435</t>
  </si>
  <si>
    <t>Malta RBL</t>
  </si>
  <si>
    <t>BR3473</t>
  </si>
  <si>
    <t>Nice-Monaco RBL</t>
  </si>
  <si>
    <t>BR3415</t>
  </si>
  <si>
    <t>Nord-Pas-De-Calais RBL</t>
  </si>
  <si>
    <t>BR3692</t>
  </si>
  <si>
    <t>Paphos RBL Branch</t>
  </si>
  <si>
    <t>BR3441</t>
  </si>
  <si>
    <t>Paris RBL</t>
  </si>
  <si>
    <t>BR3443</t>
  </si>
  <si>
    <t>Portugal RBL</t>
  </si>
  <si>
    <t>BR3444</t>
  </si>
  <si>
    <t>Rio De Janeiro RBL</t>
  </si>
  <si>
    <t>BR3481</t>
  </si>
  <si>
    <t>Royal British Legion (Kenya)</t>
  </si>
  <si>
    <t>BR3418</t>
  </si>
  <si>
    <t>San Francisco, California RBL</t>
  </si>
  <si>
    <t>BR3446</t>
  </si>
  <si>
    <t>Santiago RBL</t>
  </si>
  <si>
    <t>BR3447</t>
  </si>
  <si>
    <t>Sao Paulo RBL</t>
  </si>
  <si>
    <t>BR3448</t>
  </si>
  <si>
    <t>Sark RBL</t>
  </si>
  <si>
    <t>BR3449</t>
  </si>
  <si>
    <t>Swiss RBL</t>
  </si>
  <si>
    <t>BR3623</t>
  </si>
  <si>
    <t>The RBL Holland Branch</t>
  </si>
  <si>
    <t>BR3530</t>
  </si>
  <si>
    <t>The Somme Branch</t>
  </si>
  <si>
    <t>BR3450</t>
  </si>
  <si>
    <t>Tokyo RBL</t>
  </si>
  <si>
    <t>BR3719</t>
  </si>
  <si>
    <t>Tulsa</t>
  </si>
  <si>
    <t>BR3452</t>
  </si>
  <si>
    <t>Ypres RBL</t>
  </si>
  <si>
    <t>BR0726</t>
  </si>
  <si>
    <t>Adderbury &amp; Milton RBL</t>
  </si>
  <si>
    <t>Oxfordshire</t>
  </si>
  <si>
    <t>BR0728</t>
  </si>
  <si>
    <t>Bampton RBL</t>
  </si>
  <si>
    <t>BR0729</t>
  </si>
  <si>
    <t>Banbury RBL</t>
  </si>
  <si>
    <t>BR0730</t>
  </si>
  <si>
    <t>Benson &amp; District RBL</t>
  </si>
  <si>
    <t>BR0731</t>
  </si>
  <si>
    <t>Bicester and District RBL Branch</t>
  </si>
  <si>
    <t>BR0732</t>
  </si>
  <si>
    <t>Bix RBL</t>
  </si>
  <si>
    <t>BR0734</t>
  </si>
  <si>
    <t>Bloxham &amp; Dist RBL</t>
  </si>
  <si>
    <t>BR0735</t>
  </si>
  <si>
    <t>Bodicote</t>
  </si>
  <si>
    <t>BR0736</t>
  </si>
  <si>
    <t>Burford</t>
  </si>
  <si>
    <t>BR0737</t>
  </si>
  <si>
    <t>Carterton RBL</t>
  </si>
  <si>
    <t>BR0738</t>
  </si>
  <si>
    <t>Cassington RBL</t>
  </si>
  <si>
    <t>BR0740</t>
  </si>
  <si>
    <t>Chalgrove RBL</t>
  </si>
  <si>
    <t>BR0741</t>
  </si>
  <si>
    <t>Charlbury RBL</t>
  </si>
  <si>
    <t>BR0743</t>
  </si>
  <si>
    <t>Chinnor &amp; Dist RBL</t>
  </si>
  <si>
    <t>BR0744</t>
  </si>
  <si>
    <t>Chipping Norton RBL</t>
  </si>
  <si>
    <t>BR0745</t>
  </si>
  <si>
    <t>Cropredy RBL</t>
  </si>
  <si>
    <t>BR0746</t>
  </si>
  <si>
    <t>Deddington RBL</t>
  </si>
  <si>
    <t>BR0749</t>
  </si>
  <si>
    <t>Eynsham</t>
  </si>
  <si>
    <t>BR0751</t>
  </si>
  <si>
    <t>Harpsden RBL</t>
  </si>
  <si>
    <t>BR0752</t>
  </si>
  <si>
    <t>Headington</t>
  </si>
  <si>
    <t>BR0753</t>
  </si>
  <si>
    <t>Henley on Thames RBL</t>
  </si>
  <si>
    <t>BR0754</t>
  </si>
  <si>
    <t>Heyford RBL</t>
  </si>
  <si>
    <t>BR0755</t>
  </si>
  <si>
    <t>Islip and Otmoor RBL</t>
  </si>
  <si>
    <t>BR0756</t>
  </si>
  <si>
    <t>Kidlington &amp; Dist (CSB) RBL</t>
  </si>
  <si>
    <t>BR0757</t>
  </si>
  <si>
    <t>Kidmore End &amp; Dist RBL</t>
  </si>
  <si>
    <t>BR0758</t>
  </si>
  <si>
    <t>Kingham RBL</t>
  </si>
  <si>
    <t>BR0759</t>
  </si>
  <si>
    <t>Kirtlington RBL</t>
  </si>
  <si>
    <t>BR0760</t>
  </si>
  <si>
    <t>Littlemore RBL</t>
  </si>
  <si>
    <t>BR0761</t>
  </si>
  <si>
    <t>Marston &amp; District CSB RBL</t>
  </si>
  <si>
    <t>BR0763</t>
  </si>
  <si>
    <t>Nettlebed RBL</t>
  </si>
  <si>
    <t>BR0764</t>
  </si>
  <si>
    <t>North Leigh</t>
  </si>
  <si>
    <t>BR0766</t>
  </si>
  <si>
    <t>Peppard &amp; Dist Sub Branch - CSB</t>
  </si>
  <si>
    <t>BR0767</t>
  </si>
  <si>
    <t>Ramsden RBL</t>
  </si>
  <si>
    <t>BR0768</t>
  </si>
  <si>
    <t>Shiplake &amp; Dunsden RBL</t>
  </si>
  <si>
    <t>BR0771</t>
  </si>
  <si>
    <t>Standlake &amp; N Moor RBL (CSB)</t>
  </si>
  <si>
    <t>BR0772</t>
  </si>
  <si>
    <t>Stanton Harcourt RBL</t>
  </si>
  <si>
    <t>BR0773</t>
  </si>
  <si>
    <t>Thame RBL</t>
  </si>
  <si>
    <t>BR0775</t>
  </si>
  <si>
    <t>Watlington RBL</t>
  </si>
  <si>
    <t>BR0776</t>
  </si>
  <si>
    <t>Wheatley &amp; District RBL</t>
  </si>
  <si>
    <t>BR0777</t>
  </si>
  <si>
    <t>Witney RBL</t>
  </si>
  <si>
    <t>BR0778</t>
  </si>
  <si>
    <t>Wolvercote (CSB) RBL</t>
  </si>
  <si>
    <t>BR0780</t>
  </si>
  <si>
    <t>Yarnton (CSB) RBL</t>
  </si>
  <si>
    <t>BR3220</t>
  </si>
  <si>
    <t>Albrighton RBL</t>
  </si>
  <si>
    <t>Shropshire</t>
  </si>
  <si>
    <t>BR3170</t>
  </si>
  <si>
    <t>Apley Park RBL</t>
  </si>
  <si>
    <t>BR3171</t>
  </si>
  <si>
    <t>Baschurch, Bomere Heath &amp; District RBL</t>
  </si>
  <si>
    <t>BR3173</t>
  </si>
  <si>
    <t>Bishops Castle RBL</t>
  </si>
  <si>
    <t>BR3174</t>
  </si>
  <si>
    <t>Bridgnorth RBL</t>
  </si>
  <si>
    <t>BR3175</t>
  </si>
  <si>
    <t>Broseley RBL</t>
  </si>
  <si>
    <t>BR3177</t>
  </si>
  <si>
    <t>Church Stretton RBL</t>
  </si>
  <si>
    <t>BR3178</t>
  </si>
  <si>
    <t>Claverley RBL</t>
  </si>
  <si>
    <t>BR3179</t>
  </si>
  <si>
    <t>Clee Hill RBL</t>
  </si>
  <si>
    <t>BR3180</t>
  </si>
  <si>
    <t>Cleobury Mortimer RBL</t>
  </si>
  <si>
    <t>BR3181</t>
  </si>
  <si>
    <t>Clun RBL</t>
  </si>
  <si>
    <t>BR3183</t>
  </si>
  <si>
    <t>Cockshutt RBL</t>
  </si>
  <si>
    <t>BR3184</t>
  </si>
  <si>
    <t>Corvedale &amp; District RBL</t>
  </si>
  <si>
    <t>BR3186</t>
  </si>
  <si>
    <t>Dawley RBL</t>
  </si>
  <si>
    <t>BR3190</t>
  </si>
  <si>
    <t>Ellesmere RBL</t>
  </si>
  <si>
    <t>BR3191</t>
  </si>
  <si>
    <t>Ford &amp; District RBL</t>
  </si>
  <si>
    <t>BR3192</t>
  </si>
  <si>
    <t>High Ercall RBL</t>
  </si>
  <si>
    <t>BR3195</t>
  </si>
  <si>
    <t>Jackfield RBL</t>
  </si>
  <si>
    <t>BR3197</t>
  </si>
  <si>
    <t>Leegomery &amp; Hadley RBL</t>
  </si>
  <si>
    <t>BR3199</t>
  </si>
  <si>
    <t>Ludlow RBL</t>
  </si>
  <si>
    <t>BR3201</t>
  </si>
  <si>
    <t>Madeley RBL</t>
  </si>
  <si>
    <t>BR3202</t>
  </si>
  <si>
    <t>Market Drayton RBL</t>
  </si>
  <si>
    <t>BR3205</t>
  </si>
  <si>
    <t>Much Wenlock RBL</t>
  </si>
  <si>
    <t>BR3206</t>
  </si>
  <si>
    <t>Newport RBL</t>
  </si>
  <si>
    <t>BR3681</t>
  </si>
  <si>
    <t>Oakengates &amp; Dist RBL</t>
  </si>
  <si>
    <t>BR3207</t>
  </si>
  <si>
    <t>Oswestry RBL</t>
  </si>
  <si>
    <t>BR3209</t>
  </si>
  <si>
    <t>Prees, Hodnet &amp; District RBL</t>
  </si>
  <si>
    <t>BR3210</t>
  </si>
  <si>
    <t>Shawbury RBL</t>
  </si>
  <si>
    <t>BR3211</t>
  </si>
  <si>
    <t>Shifnal RBL</t>
  </si>
  <si>
    <t>BR3212</t>
  </si>
  <si>
    <t>Shrewsbury RBL</t>
  </si>
  <si>
    <t>BR3218</t>
  </si>
  <si>
    <t>Wellington &amp; District RBL</t>
  </si>
  <si>
    <t>BR3213</t>
  </si>
  <si>
    <t>Wem RBL</t>
  </si>
  <si>
    <t>BR3214</t>
  </si>
  <si>
    <t>West Felton RBL</t>
  </si>
  <si>
    <t>BR3215</t>
  </si>
  <si>
    <t>Whitchurch RBL</t>
  </si>
  <si>
    <t>BR3216</t>
  </si>
  <si>
    <t>Worfield RBL</t>
  </si>
  <si>
    <t>BR3217</t>
  </si>
  <si>
    <t>Worthen RBL</t>
  </si>
  <si>
    <t>BR2455</t>
  </si>
  <si>
    <t>Axbridge RBL</t>
  </si>
  <si>
    <t>Somerset</t>
  </si>
  <si>
    <t>BR2456</t>
  </si>
  <si>
    <t>Backwell &amp; Flax Bourton RBL Branch</t>
  </si>
  <si>
    <t>BR2457</t>
  </si>
  <si>
    <t>Baltonsborough RBL</t>
  </si>
  <si>
    <t>BR2560</t>
  </si>
  <si>
    <t>Banwell RBL</t>
  </si>
  <si>
    <t>BR2458</t>
  </si>
  <si>
    <t>Batcombe &amp; Dist RBL</t>
  </si>
  <si>
    <t>BR2460</t>
  </si>
  <si>
    <t>Bathford RBL</t>
  </si>
  <si>
    <t>BR2461</t>
  </si>
  <si>
    <t>Beckington RBL</t>
  </si>
  <si>
    <t>BR2559</t>
  </si>
  <si>
    <t>Bishopsworth RBL</t>
  </si>
  <si>
    <t>BR2464</t>
  </si>
  <si>
    <t>Brent Knoll RBL</t>
  </si>
  <si>
    <t>BR2465</t>
  </si>
  <si>
    <t>Bridgwater RBL</t>
  </si>
  <si>
    <t>BR2466</t>
  </si>
  <si>
    <t>Bruton RBL</t>
  </si>
  <si>
    <t>BR2467</t>
  </si>
  <si>
    <t>Buckland St Mary RBL</t>
  </si>
  <si>
    <t>BR2468</t>
  </si>
  <si>
    <t>Burnham on Sea RBL</t>
  </si>
  <si>
    <t>BR2484</t>
  </si>
  <si>
    <t>C Rivel D'Ton &amp; F'Head RBL Bch</t>
  </si>
  <si>
    <t>BR2470</t>
  </si>
  <si>
    <t>Castle Cary Branch RBL</t>
  </si>
  <si>
    <t>BR2471</t>
  </si>
  <si>
    <t>Chard RBL</t>
  </si>
  <si>
    <t>BR2472</t>
  </si>
  <si>
    <t>Cheddar RBL</t>
  </si>
  <si>
    <t>BR2473</t>
  </si>
  <si>
    <t>Chewton Mendip RBL</t>
  </si>
  <si>
    <t>BR2474</t>
  </si>
  <si>
    <t>Churchstanton RBL</t>
  </si>
  <si>
    <t>BR2476</t>
  </si>
  <si>
    <t>Clevedon RBL</t>
  </si>
  <si>
    <t>BR3094</t>
  </si>
  <si>
    <t>Clifton Hotwells  &amp; RedcliffeRBL</t>
  </si>
  <si>
    <t>BR2478</t>
  </si>
  <si>
    <t>Coleford RBL</t>
  </si>
  <si>
    <t>BR2482</t>
  </si>
  <si>
    <t>Crewkerne RBL</t>
  </si>
  <si>
    <t>BR2485</t>
  </si>
  <si>
    <t>Dulverton RBL</t>
  </si>
  <si>
    <t>BR2486</t>
  </si>
  <si>
    <t>Dundry RBL</t>
  </si>
  <si>
    <t>BR2488</t>
  </si>
  <si>
    <t>East and West Coker RBL</t>
  </si>
  <si>
    <t>BR2490</t>
  </si>
  <si>
    <t>East Pennard &amp; Dist RBL</t>
  </si>
  <si>
    <t>BR2491</t>
  </si>
  <si>
    <t>Evercreech RBL</t>
  </si>
  <si>
    <t>BR2494</t>
  </si>
  <si>
    <t>Freshford and District</t>
  </si>
  <si>
    <t>BR2495</t>
  </si>
  <si>
    <t>Frome RBL</t>
  </si>
  <si>
    <t>BR2498</t>
  </si>
  <si>
    <t>High Ham</t>
  </si>
  <si>
    <t>BR2499</t>
  </si>
  <si>
    <t>High Littleton RBL</t>
  </si>
  <si>
    <t>BR2500</t>
  </si>
  <si>
    <t>Hutton Old Mixon &amp; Locking RBL</t>
  </si>
  <si>
    <t>BR2501</t>
  </si>
  <si>
    <t>Ilminster RBL</t>
  </si>
  <si>
    <t>BR2503</t>
  </si>
  <si>
    <t>Keynsham RBL</t>
  </si>
  <si>
    <t>BR2505</t>
  </si>
  <si>
    <t>Langport</t>
  </si>
  <si>
    <t>BR2506</t>
  </si>
  <si>
    <t>Long Ashton RBL</t>
  </si>
  <si>
    <t>BR2508</t>
  </si>
  <si>
    <t>Mark RBL</t>
  </si>
  <si>
    <t>BR2510</t>
  </si>
  <si>
    <t>Martock RBL</t>
  </si>
  <si>
    <t>BR2512</t>
  </si>
  <si>
    <t>Midsomer Norton &amp; Radstock RBL</t>
  </si>
  <si>
    <t>BR2513</t>
  </si>
  <si>
    <t>Milborne Port RBL</t>
  </si>
  <si>
    <t>BR2515</t>
  </si>
  <si>
    <t>Minehead RBL</t>
  </si>
  <si>
    <t>BR2516</t>
  </si>
  <si>
    <t>Nailsea RBL</t>
  </si>
  <si>
    <t>BR2517</t>
  </si>
  <si>
    <t>Nether Stowey RBL</t>
  </si>
  <si>
    <t>BR2557</t>
  </si>
  <si>
    <t>North Curry RBL</t>
  </si>
  <si>
    <t>BR2519</t>
  </si>
  <si>
    <t>Norton St Philip RBL</t>
  </si>
  <si>
    <t>BR2523</t>
  </si>
  <si>
    <t>Paulton RBL</t>
  </si>
  <si>
    <t>BR2524</t>
  </si>
  <si>
    <t>Pawlett RBL</t>
  </si>
  <si>
    <t>BR2528</t>
  </si>
  <si>
    <t>Portishead RBL</t>
  </si>
  <si>
    <t>BR2462</t>
  </si>
  <si>
    <t>Quantock Branch</t>
  </si>
  <si>
    <t>BR2530</t>
  </si>
  <si>
    <t>Shepton Mallet RBL</t>
  </si>
  <si>
    <t>BR2558</t>
  </si>
  <si>
    <t>Sir John Wills RBL Branch</t>
  </si>
  <si>
    <t>BR2531</t>
  </si>
  <si>
    <t>Somerton RBL</t>
  </si>
  <si>
    <t>BR3098</t>
  </si>
  <si>
    <t>St Silas RBL</t>
  </si>
  <si>
    <t>BR2536</t>
  </si>
  <si>
    <t>Street RBL</t>
  </si>
  <si>
    <t>BR2537</t>
  </si>
  <si>
    <t>Taunton RBL</t>
  </si>
  <si>
    <t>BR2538</t>
  </si>
  <si>
    <t>Timsbury RBL</t>
  </si>
  <si>
    <t>BR2540</t>
  </si>
  <si>
    <t>Watchet RBL</t>
  </si>
  <si>
    <t>BR2541</t>
  </si>
  <si>
    <t>Wellington Somerset RBL</t>
  </si>
  <si>
    <t>BR2542</t>
  </si>
  <si>
    <t>Wells RBL</t>
  </si>
  <si>
    <t>BR2544</t>
  </si>
  <si>
    <t>Weston Super Mare RBL</t>
  </si>
  <si>
    <t>BR2545</t>
  </si>
  <si>
    <t>Whitchurch Pensford RBL</t>
  </si>
  <si>
    <t>BR2546</t>
  </si>
  <si>
    <t>Williton RBL</t>
  </si>
  <si>
    <t>BR2547</t>
  </si>
  <si>
    <t>Wincanton RBL</t>
  </si>
  <si>
    <t>BR2549</t>
  </si>
  <si>
    <t>BR2550</t>
  </si>
  <si>
    <t>Wiveliscombe RBL</t>
  </si>
  <si>
    <t>BR2553</t>
  </si>
  <si>
    <t>Wrington RBL</t>
  </si>
  <si>
    <t>BR2554</t>
  </si>
  <si>
    <t>Yatton Branch</t>
  </si>
  <si>
    <t>BR2555</t>
  </si>
  <si>
    <t>Yeovil RBL</t>
  </si>
  <si>
    <t>BR1073</t>
  </si>
  <si>
    <t>Ackworth-Pontefract RBL</t>
  </si>
  <si>
    <t>South &amp; West Yorkshire</t>
  </si>
  <si>
    <t>BR3695</t>
  </si>
  <si>
    <t>Armthorpe RBL</t>
  </si>
  <si>
    <t>GP0242</t>
  </si>
  <si>
    <t>Barnsley-S&amp;W Yorkshire</t>
  </si>
  <si>
    <t>BR1082</t>
  </si>
  <si>
    <t>Barwick &amp; Scholes RBL</t>
  </si>
  <si>
    <t>BR1083</t>
  </si>
  <si>
    <t>Batley RBL</t>
  </si>
  <si>
    <t>BR1085</t>
  </si>
  <si>
    <t>Bentley With Arksey RBL</t>
  </si>
  <si>
    <t>BR1090</t>
  </si>
  <si>
    <t>Bradford Central RBL</t>
  </si>
  <si>
    <t>GP0232</t>
  </si>
  <si>
    <t>Bradford-S&amp;W Yorkshire</t>
  </si>
  <si>
    <t>BR1091</t>
  </si>
  <si>
    <t>Bramhope RBL</t>
  </si>
  <si>
    <t>BR1094</t>
  </si>
  <si>
    <t>Brighouse RBL</t>
  </si>
  <si>
    <t>BR1086</t>
  </si>
  <si>
    <t>Burghwallis RBL</t>
  </si>
  <si>
    <t>GP0233</t>
  </si>
  <si>
    <t>Calderdale-S&amp;W Yorkshire</t>
  </si>
  <si>
    <t>BR1095</t>
  </si>
  <si>
    <t>Calverley RBL</t>
  </si>
  <si>
    <t>BR1097</t>
  </si>
  <si>
    <t>Castleford RBL</t>
  </si>
  <si>
    <t>BR1098</t>
  </si>
  <si>
    <t>Chapeltown RBL</t>
  </si>
  <si>
    <t>BR1099</t>
  </si>
  <si>
    <t>Churchfield RBL</t>
  </si>
  <si>
    <t>BR1100</t>
  </si>
  <si>
    <t>City of Wakefield RBL</t>
  </si>
  <si>
    <t>BR1102</t>
  </si>
  <si>
    <t>Collingham &amp; Dist RBL</t>
  </si>
  <si>
    <t>BR1104</t>
  </si>
  <si>
    <t>Conisbrough &amp; Denaby RBL</t>
  </si>
  <si>
    <t>BR1108</t>
  </si>
  <si>
    <t>Darfield RBL</t>
  </si>
  <si>
    <t>BR1110</t>
  </si>
  <si>
    <t>Dewsbury RBL</t>
  </si>
  <si>
    <t>BR1111</t>
  </si>
  <si>
    <t>Dinnington &amp; District RBL</t>
  </si>
  <si>
    <t>BR1112</t>
  </si>
  <si>
    <t>Doncaster RBL</t>
  </si>
  <si>
    <t>GP0235</t>
  </si>
  <si>
    <t>Doncaster-S&amp;W Yorkshire</t>
  </si>
  <si>
    <t>BR1114</t>
  </si>
  <si>
    <t>East &amp; West Ardsley RBL</t>
  </si>
  <si>
    <t>BR1116</t>
  </si>
  <si>
    <t>Elland Greetland &amp; District RBL</t>
  </si>
  <si>
    <t>BR1221</t>
  </si>
  <si>
    <t>Featherstone RBL</t>
  </si>
  <si>
    <t>BR1117</t>
  </si>
  <si>
    <t>Frecheville RBL</t>
  </si>
  <si>
    <t>BR1119</t>
  </si>
  <si>
    <t>Golcar RBL</t>
  </si>
  <si>
    <t>BR1124</t>
  </si>
  <si>
    <t>Grimethorpe RBL</t>
  </si>
  <si>
    <t>BR1125</t>
  </si>
  <si>
    <t>Guiseley RBL</t>
  </si>
  <si>
    <t>BR1126</t>
  </si>
  <si>
    <t>Halifax RBL</t>
  </si>
  <si>
    <t>BR1214</t>
  </si>
  <si>
    <t>Hallamshire RBL</t>
  </si>
  <si>
    <t>BR1129</t>
  </si>
  <si>
    <t>Headingley RBL</t>
  </si>
  <si>
    <t>BR1130</t>
  </si>
  <si>
    <t>Hebden Bridge RBL</t>
  </si>
  <si>
    <t>BR1131</t>
  </si>
  <si>
    <t>Heckmondwike RBL</t>
  </si>
  <si>
    <t>BR1218</t>
  </si>
  <si>
    <t>Hemsworth RBL</t>
  </si>
  <si>
    <t>BR1135</t>
  </si>
  <si>
    <t>Honley RBL</t>
  </si>
  <si>
    <t>BR1120</t>
  </si>
  <si>
    <t>Horbury,Sitlington &amp; Ossett RBL</t>
  </si>
  <si>
    <t>BR1136</t>
  </si>
  <si>
    <t>Horsforth RBL</t>
  </si>
  <si>
    <t>BR1216</t>
  </si>
  <si>
    <t>Hoyland &amp; Dist RBL</t>
  </si>
  <si>
    <t>BR1138</t>
  </si>
  <si>
    <t>Huddersfield RBL</t>
  </si>
  <si>
    <t>BR1140</t>
  </si>
  <si>
    <t>Illingworth Bradshaw RBL Brnch</t>
  </si>
  <si>
    <t>BR1219</t>
  </si>
  <si>
    <t>Keighley RBL</t>
  </si>
  <si>
    <t>BR1142</t>
  </si>
  <si>
    <t>Kinsley RBL</t>
  </si>
  <si>
    <t>BR1143</t>
  </si>
  <si>
    <t>Kippax &amp; Dist RBL</t>
  </si>
  <si>
    <t>GP0236</t>
  </si>
  <si>
    <t>Kirklees-S&amp;W Yorkshire</t>
  </si>
  <si>
    <t>BR1145</t>
  </si>
  <si>
    <t>Knottingley RBL</t>
  </si>
  <si>
    <t>BR3701</t>
  </si>
  <si>
    <t>Leeds Central</t>
  </si>
  <si>
    <t>BR9117</t>
  </si>
  <si>
    <t>Leeds-S&amp;W Yorkshire</t>
  </si>
  <si>
    <t>BR1147</t>
  </si>
  <si>
    <t>Low Moor &amp; Wyke RBL</t>
  </si>
  <si>
    <t>BR1209</t>
  </si>
  <si>
    <t>Maj Clive Behrens RBL</t>
  </si>
  <si>
    <t>BR1149</t>
  </si>
  <si>
    <t>Maltby RBL</t>
  </si>
  <si>
    <t>BR1150</t>
  </si>
  <si>
    <t>Marsden RBL</t>
  </si>
  <si>
    <t>BR1151</t>
  </si>
  <si>
    <t>Meltham &amp; Meltham Mills RBL Br</t>
  </si>
  <si>
    <t>BR1152</t>
  </si>
  <si>
    <t>Methley RBL</t>
  </si>
  <si>
    <t>BR1153</t>
  </si>
  <si>
    <t>Mexborough, Swinton &amp; Kilnhurst  RBL</t>
  </si>
  <si>
    <t>BR1155</t>
  </si>
  <si>
    <t>Mirfield RBL</t>
  </si>
  <si>
    <t>BR1157</t>
  </si>
  <si>
    <t>Morley RBL</t>
  </si>
  <si>
    <t>BR1115</t>
  </si>
  <si>
    <t>New Edlington RBL</t>
  </si>
  <si>
    <t>BR1158</t>
  </si>
  <si>
    <t>New Mill RBL</t>
  </si>
  <si>
    <t>BR1159</t>
  </si>
  <si>
    <t>New Rossington RBL</t>
  </si>
  <si>
    <t>BR1160</t>
  </si>
  <si>
    <t>Normanton Altofts RBL</t>
  </si>
  <si>
    <t>BR1161</t>
  </si>
  <si>
    <t>Northowram RBL</t>
  </si>
  <si>
    <t>BR1163</t>
  </si>
  <si>
    <t>Otley RBL</t>
  </si>
  <si>
    <t>BR1165</t>
  </si>
  <si>
    <t>Ovenden &amp; District RBL</t>
  </si>
  <si>
    <t>BR1166</t>
  </si>
  <si>
    <t>Penistone RBL</t>
  </si>
  <si>
    <t>BR1168</t>
  </si>
  <si>
    <t>Polish No 1 RBL</t>
  </si>
  <si>
    <t>BR1171</t>
  </si>
  <si>
    <t>Pudsey &amp; Farsley RBL</t>
  </si>
  <si>
    <t>BR1121</t>
  </si>
  <si>
    <t>Rotherham Rawmarsh &amp; Parkgate RBL</t>
  </si>
  <si>
    <t>GP0238</t>
  </si>
  <si>
    <t>Rotherham-S&amp;W Yorkshire</t>
  </si>
  <si>
    <t>BR1173</t>
  </si>
  <si>
    <t>Rothwell RBL</t>
  </si>
  <si>
    <t>BR1176</t>
  </si>
  <si>
    <t>Saddleworth RBL</t>
  </si>
  <si>
    <t>BR1132</t>
  </si>
  <si>
    <t>Sheffield South RBL</t>
  </si>
  <si>
    <t>GP0239</t>
  </si>
  <si>
    <t>Sheffield-S&amp;W Yorkshire</t>
  </si>
  <si>
    <t>BR1211</t>
  </si>
  <si>
    <t>Shepley RBL</t>
  </si>
  <si>
    <t>BR1181</t>
  </si>
  <si>
    <t>Shiregreen &amp; Dist RBL</t>
  </si>
  <si>
    <t>BR1184</t>
  </si>
  <si>
    <t>Silsden RBL Branch</t>
  </si>
  <si>
    <t>BR1186</t>
  </si>
  <si>
    <t>South Elmsall and District RBL</t>
  </si>
  <si>
    <t>BR1188</t>
  </si>
  <si>
    <t>South Kirkby RBL</t>
  </si>
  <si>
    <t>BR1190</t>
  </si>
  <si>
    <t>Spenborough RBL</t>
  </si>
  <si>
    <t>BR1191</t>
  </si>
  <si>
    <t>Sprotborough RBL</t>
  </si>
  <si>
    <t>BR1192</t>
  </si>
  <si>
    <t>Stannington RBL</t>
  </si>
  <si>
    <t>BR1193</t>
  </si>
  <si>
    <t>Stocksbridge Deepcar RBL</t>
  </si>
  <si>
    <t>BR1194</t>
  </si>
  <si>
    <t>Swillington RBL</t>
  </si>
  <si>
    <t>BR1224</t>
  </si>
  <si>
    <t>Thorne &amp; District RBL</t>
  </si>
  <si>
    <t>BR1196</t>
  </si>
  <si>
    <t>Thorner &amp; Scarcroft RBL</t>
  </si>
  <si>
    <t>BR1197</t>
  </si>
  <si>
    <t>Thornton RBL</t>
  </si>
  <si>
    <t>BR1212</t>
  </si>
  <si>
    <t>Thurnscoe RBL</t>
  </si>
  <si>
    <t>BR1199</t>
  </si>
  <si>
    <t>Todmorden RBL</t>
  </si>
  <si>
    <t>BR9046</t>
  </si>
  <si>
    <t>Wakefield-S&amp;W Yorkshire</t>
  </si>
  <si>
    <t>BR4030</t>
  </si>
  <si>
    <t>Wath Upon Dearne</t>
  </si>
  <si>
    <t>BR1220</t>
  </si>
  <si>
    <t>Wetherby &amp; Dist RBL</t>
  </si>
  <si>
    <t>BR1203</t>
  </si>
  <si>
    <t>Wombwell &amp; Dist RBL</t>
  </si>
  <si>
    <t>BR2770</t>
  </si>
  <si>
    <t>Aberaman RBL</t>
  </si>
  <si>
    <t>South East Wales District</t>
  </si>
  <si>
    <t>BR2772</t>
  </si>
  <si>
    <t>Abercynon RBL</t>
  </si>
  <si>
    <t>BR2773</t>
  </si>
  <si>
    <t>Aberdare RBL</t>
  </si>
  <si>
    <t>BR2774</t>
  </si>
  <si>
    <t>Bargoed RBL</t>
  </si>
  <si>
    <t>BR2843</t>
  </si>
  <si>
    <t>Barry RBL</t>
  </si>
  <si>
    <t>BR2826</t>
  </si>
  <si>
    <t>Beddau &amp; Tynant RBL</t>
  </si>
  <si>
    <t>BR2623</t>
  </si>
  <si>
    <t>Brecon RBL</t>
  </si>
  <si>
    <t>BR2844</t>
  </si>
  <si>
    <t>Bridgend RBL</t>
  </si>
  <si>
    <t>BR2622</t>
  </si>
  <si>
    <t>Builth Wells RBL</t>
  </si>
  <si>
    <t>BR2776</t>
  </si>
  <si>
    <t>Caerphilly RBL</t>
  </si>
  <si>
    <t>BR2846</t>
  </si>
  <si>
    <t>Cardiff Central RBL</t>
  </si>
  <si>
    <t>BR2942</t>
  </si>
  <si>
    <t>Churchstoke RBL</t>
  </si>
  <si>
    <t>BR2849</t>
  </si>
  <si>
    <t>Cowbridge RBL</t>
  </si>
  <si>
    <t>BR2777</t>
  </si>
  <si>
    <t>Cwmbach RBL</t>
  </si>
  <si>
    <t>BR2778</t>
  </si>
  <si>
    <t>Dowlais RBL</t>
  </si>
  <si>
    <t>BR2850</t>
  </si>
  <si>
    <t>Evanstown &amp; Gilfach Goch RBL</t>
  </si>
  <si>
    <t>BR2852</t>
  </si>
  <si>
    <t>Garw Valley RBL</t>
  </si>
  <si>
    <t>BR2626</t>
  </si>
  <si>
    <t>Hay on Wye RBL</t>
  </si>
  <si>
    <t>BR2780</t>
  </si>
  <si>
    <t>Hirwaun RBL</t>
  </si>
  <si>
    <t>BR2853</t>
  </si>
  <si>
    <t>Kenfig Hill RBL</t>
  </si>
  <si>
    <t>BR2627</t>
  </si>
  <si>
    <t>Knighton Wales RBL</t>
  </si>
  <si>
    <t>BR3720</t>
  </si>
  <si>
    <t>Llandinam &amp; District</t>
  </si>
  <si>
    <t>BR2854</t>
  </si>
  <si>
    <t>Llandough &amp; Leckwith RBL Brnch</t>
  </si>
  <si>
    <t>BR2628</t>
  </si>
  <si>
    <t>Llandrindod Wells RBL</t>
  </si>
  <si>
    <t>BR2945</t>
  </si>
  <si>
    <t>Llandrinio RBL</t>
  </si>
  <si>
    <t>BR2946</t>
  </si>
  <si>
    <t>Llanfair Caereinion RBL</t>
  </si>
  <si>
    <t>BR2855</t>
  </si>
  <si>
    <t>Llanharan RBL</t>
  </si>
  <si>
    <t>BR2857</t>
  </si>
  <si>
    <t>Llantwit Major RBL</t>
  </si>
  <si>
    <t>BR2858</t>
  </si>
  <si>
    <t>Maesteg RBL</t>
  </si>
  <si>
    <t>BR2781</t>
  </si>
  <si>
    <t>Merthyr Tydfil RBL</t>
  </si>
  <si>
    <t>BR2830</t>
  </si>
  <si>
    <t>Mid Rhondda RBL</t>
  </si>
  <si>
    <t>BR3624</t>
  </si>
  <si>
    <t>Mountain Ash RBL Branch</t>
  </si>
  <si>
    <t>BR2952</t>
  </si>
  <si>
    <t>Newtown Powys RBL</t>
  </si>
  <si>
    <t>BR2859</t>
  </si>
  <si>
    <t>Penarth RBL</t>
  </si>
  <si>
    <t>BR2860</t>
  </si>
  <si>
    <t>Pencoed RBL</t>
  </si>
  <si>
    <t>BR2832</t>
  </si>
  <si>
    <t>Pontypridd RBL</t>
  </si>
  <si>
    <t>BR2861</t>
  </si>
  <si>
    <t>Porthcawl RBL</t>
  </si>
  <si>
    <t>BR2630</t>
  </si>
  <si>
    <t>Presteigne RBL</t>
  </si>
  <si>
    <t>BR2631</t>
  </si>
  <si>
    <t>Rhayader RBL Branch</t>
  </si>
  <si>
    <t>BR2862</t>
  </si>
  <si>
    <t>Tonyrefail RBL</t>
  </si>
  <si>
    <t>BR2841</t>
  </si>
  <si>
    <t>Trealaw RBL</t>
  </si>
  <si>
    <t>BR2842</t>
  </si>
  <si>
    <t>Treherbert &amp; District RBL</t>
  </si>
  <si>
    <t>BR2953</t>
  </si>
  <si>
    <t>Welshpool RBL</t>
  </si>
  <si>
    <t>BR2863</t>
  </si>
  <si>
    <t>Whitchurch Glam RBL</t>
  </si>
  <si>
    <t>BR2837</t>
  </si>
  <si>
    <t>Ynyshir RBL</t>
  </si>
  <si>
    <t>BR2838</t>
  </si>
  <si>
    <t>Ynysybwl RBL</t>
  </si>
  <si>
    <t>BR2632</t>
  </si>
  <si>
    <t>Aberaeron RBL</t>
  </si>
  <si>
    <t>South West Wales District</t>
  </si>
  <si>
    <t>BR2874</t>
  </si>
  <si>
    <t>Aberdulais RBL</t>
  </si>
  <si>
    <t>BR2633</t>
  </si>
  <si>
    <t>Aberporth RBL</t>
  </si>
  <si>
    <t>BR2634</t>
  </si>
  <si>
    <t>Aberystwyth RBL</t>
  </si>
  <si>
    <t>BR2644</t>
  </si>
  <si>
    <t>Ammanford RBL</t>
  </si>
  <si>
    <t>BR3568</t>
  </si>
  <si>
    <t>Borth RBL Branch</t>
  </si>
  <si>
    <t>BR2646</t>
  </si>
  <si>
    <t>Burry Port &amp; Pembrey RBL Brnch</t>
  </si>
  <si>
    <t>BR2647</t>
  </si>
  <si>
    <t>Bynea RBL</t>
  </si>
  <si>
    <t>BR2635</t>
  </si>
  <si>
    <t>Cardigan RBL</t>
  </si>
  <si>
    <t>BR2648</t>
  </si>
  <si>
    <t>Carmarthen RBL Branch</t>
  </si>
  <si>
    <t>BR2883</t>
  </si>
  <si>
    <t>City of Swansea RBL Branch</t>
  </si>
  <si>
    <t>BR2806</t>
  </si>
  <si>
    <t>Clynderwen RBL</t>
  </si>
  <si>
    <t>BR2807</t>
  </si>
  <si>
    <t>Cresselly RBL</t>
  </si>
  <si>
    <t>BR2810</t>
  </si>
  <si>
    <t>Fishguard &amp; Goodwick RBL Branch</t>
  </si>
  <si>
    <t>BR2651</t>
  </si>
  <si>
    <t>Garnant RBL</t>
  </si>
  <si>
    <t>BR2885</t>
  </si>
  <si>
    <t>Glynneath RBL</t>
  </si>
  <si>
    <t>BR2877</t>
  </si>
  <si>
    <t>Gorseinon &amp; Loughor RBL</t>
  </si>
  <si>
    <t>BR2811</t>
  </si>
  <si>
    <t>Haverfordwest RBL Branch</t>
  </si>
  <si>
    <t>BR2652</t>
  </si>
  <si>
    <t>Kidwelly RBL</t>
  </si>
  <si>
    <t>BR2636</t>
  </si>
  <si>
    <t>Lampeter RBL</t>
  </si>
  <si>
    <t>BR2654</t>
  </si>
  <si>
    <t>Llandeilo RBL</t>
  </si>
  <si>
    <t>BR2655</t>
  </si>
  <si>
    <t>Llandovery RBL</t>
  </si>
  <si>
    <t>BR2658</t>
  </si>
  <si>
    <t>Llanelli RBL</t>
  </si>
  <si>
    <t>BR2656</t>
  </si>
  <si>
    <t>Llangadog RBL</t>
  </si>
  <si>
    <t>BR2657</t>
  </si>
  <si>
    <t>Llansteffan RBL</t>
  </si>
  <si>
    <t>BR2638</t>
  </si>
  <si>
    <t>Llanwenog RBL</t>
  </si>
  <si>
    <t>BR2814</t>
  </si>
  <si>
    <t>Maenclochog RBL</t>
  </si>
  <si>
    <t>BR2815</t>
  </si>
  <si>
    <t>Milford Haven RBL</t>
  </si>
  <si>
    <t>BR2878</t>
  </si>
  <si>
    <t>Mumbles RBL</t>
  </si>
  <si>
    <t>BR2816</t>
  </si>
  <si>
    <t>Narberth RBL</t>
  </si>
  <si>
    <t>BR2879</t>
  </si>
  <si>
    <t>Neath RBL</t>
  </si>
  <si>
    <t>BR2640</t>
  </si>
  <si>
    <t>New Quay RBL</t>
  </si>
  <si>
    <t>BR2639</t>
  </si>
  <si>
    <t>Newcastle Emlyn RBL</t>
  </si>
  <si>
    <t>BR2818</t>
  </si>
  <si>
    <t>Pembroke RBL</t>
  </si>
  <si>
    <t>BR2659</t>
  </si>
  <si>
    <t>Pendine RBL</t>
  </si>
  <si>
    <t>BR2880</t>
  </si>
  <si>
    <t>Pontardawe RBL</t>
  </si>
  <si>
    <t>BR3727</t>
  </si>
  <si>
    <t>Pontarddulais TRBL Branch</t>
  </si>
  <si>
    <t>BR2881</t>
  </si>
  <si>
    <t>Port Talbot RBL</t>
  </si>
  <si>
    <t>BR2882</t>
  </si>
  <si>
    <t>Resolven RBL</t>
  </si>
  <si>
    <t>BR2821</t>
  </si>
  <si>
    <t>Spittal RBL</t>
  </si>
  <si>
    <t>BR2661</t>
  </si>
  <si>
    <t>St Clears RBL</t>
  </si>
  <si>
    <t>BR2819</t>
  </si>
  <si>
    <t>St Davids RBL</t>
  </si>
  <si>
    <t>BR2822</t>
  </si>
  <si>
    <t>Tenby RBL</t>
  </si>
  <si>
    <t>BR2663</t>
  </si>
  <si>
    <t>Whitland RBL</t>
  </si>
  <si>
    <t>BR2889</t>
  </si>
  <si>
    <t>Ystalyfera RBL</t>
  </si>
  <si>
    <t>BR2884</t>
  </si>
  <si>
    <t>Ystradgynlais</t>
  </si>
  <si>
    <t>BR3131</t>
  </si>
  <si>
    <t>Abbots Bromley RBL</t>
  </si>
  <si>
    <t>Staffordshire County</t>
  </si>
  <si>
    <t>BR3222</t>
  </si>
  <si>
    <t>Aldridge RBL</t>
  </si>
  <si>
    <t>BR3132</t>
  </si>
  <si>
    <t>Alrewas RBL</t>
  </si>
  <si>
    <t>BR3223</t>
  </si>
  <si>
    <t>Amblecote RBL</t>
  </si>
  <si>
    <t>BR3224</t>
  </si>
  <si>
    <t>Armitage RBL</t>
  </si>
  <si>
    <t>BR3133</t>
  </si>
  <si>
    <t>Ashley RBL</t>
  </si>
  <si>
    <t>BR3135</t>
  </si>
  <si>
    <t>Barton U Needwood RBL</t>
  </si>
  <si>
    <t>BR3169</t>
  </si>
  <si>
    <t>Biddulph RBL</t>
  </si>
  <si>
    <t>BR3225</t>
  </si>
  <si>
    <t>Bilston RBL</t>
  </si>
  <si>
    <t>BR3226</t>
  </si>
  <si>
    <t>Blackheath RBL</t>
  </si>
  <si>
    <t>BR3227</t>
  </si>
  <si>
    <t>Bloxwich RBL</t>
  </si>
  <si>
    <t>BR3229</t>
  </si>
  <si>
    <t>Brereton RBL</t>
  </si>
  <si>
    <t>BR3230</t>
  </si>
  <si>
    <t>Brewood RBL</t>
  </si>
  <si>
    <t>BR3268</t>
  </si>
  <si>
    <t>Brownhills RBL</t>
  </si>
  <si>
    <t>BR3138</t>
  </si>
  <si>
    <t>Burton on Trent RBL</t>
  </si>
  <si>
    <t>BR3139</t>
  </si>
  <si>
    <t>Cheadle RBL</t>
  </si>
  <si>
    <t>BR3140</t>
  </si>
  <si>
    <t>Cheddleton RBL</t>
  </si>
  <si>
    <t>BR3233</t>
  </si>
  <si>
    <t>Cheslyn Hay RBL</t>
  </si>
  <si>
    <t>BR3234</t>
  </si>
  <si>
    <t>City of Lichfield RBL</t>
  </si>
  <si>
    <t>BR3142</t>
  </si>
  <si>
    <t>Denstone RBL</t>
  </si>
  <si>
    <t>BR3143</t>
  </si>
  <si>
    <t>Eccleshall RBL</t>
  </si>
  <si>
    <t>BR3238</t>
  </si>
  <si>
    <t>Essington RBL</t>
  </si>
  <si>
    <t>BR3702</t>
  </si>
  <si>
    <t>Fenton RBL</t>
  </si>
  <si>
    <t>BR3145</t>
  </si>
  <si>
    <t>Gnosall RBL</t>
  </si>
  <si>
    <t>BR3240</t>
  </si>
  <si>
    <t>Great Wyrley RBL Branch</t>
  </si>
  <si>
    <t>BR3242</t>
  </si>
  <si>
    <t>Hednesford RBL</t>
  </si>
  <si>
    <t>BR3149</t>
  </si>
  <si>
    <t>Ipstones RBL</t>
  </si>
  <si>
    <t>BR3146</t>
  </si>
  <si>
    <t>Kidsgrove &amp; District BR</t>
  </si>
  <si>
    <t>BR3152</t>
  </si>
  <si>
    <t>Kingsley RBL</t>
  </si>
  <si>
    <t>BR3244</t>
  </si>
  <si>
    <t>Kingswinford RBL</t>
  </si>
  <si>
    <t>BR3266</t>
  </si>
  <si>
    <t>Kinver &amp; Enville RBL</t>
  </si>
  <si>
    <t>BR3245</t>
  </si>
  <si>
    <t>Lanesfield RBL</t>
  </si>
  <si>
    <t>BR3153</t>
  </si>
  <si>
    <t>Leek RBL</t>
  </si>
  <si>
    <t>BR3247</t>
  </si>
  <si>
    <t>Lower Gornal RBL</t>
  </si>
  <si>
    <t>BR3155</t>
  </si>
  <si>
    <t>Meir Longton RBL</t>
  </si>
  <si>
    <t>BR3156</t>
  </si>
  <si>
    <t>Newcastle, Chesterton &amp; Dist RBL</t>
  </si>
  <si>
    <t>BR3271</t>
  </si>
  <si>
    <t>Norton Canes RBL</t>
  </si>
  <si>
    <t>BR3667</t>
  </si>
  <si>
    <t>Pelsall</t>
  </si>
  <si>
    <t>BR3248</t>
  </si>
  <si>
    <t>Penkridge RBL</t>
  </si>
  <si>
    <t>BR3249</t>
  </si>
  <si>
    <t>Penn &amp; Dist RBL</t>
  </si>
  <si>
    <t>BR3251</t>
  </si>
  <si>
    <t>Quarry Bank RBL</t>
  </si>
  <si>
    <t>BR3157</t>
  </si>
  <si>
    <t>Rangemore &amp; Dist RBL</t>
  </si>
  <si>
    <t>BR3158</t>
  </si>
  <si>
    <t>Rolleston on Dove RBL</t>
  </si>
  <si>
    <t>BR3159</t>
  </si>
  <si>
    <t>Rudyard &amp; Horton RBL</t>
  </si>
  <si>
    <t>BR3252</t>
  </si>
  <si>
    <t>Rugeley RBL</t>
  </si>
  <si>
    <t>BR3253</t>
  </si>
  <si>
    <t>Sedgley RBL</t>
  </si>
  <si>
    <t>BR3254</t>
  </si>
  <si>
    <t>Short Heath RBL</t>
  </si>
  <si>
    <t>BR3160</t>
  </si>
  <si>
    <t>Stafford RBL</t>
  </si>
  <si>
    <t>BR3161</t>
  </si>
  <si>
    <t>Stone</t>
  </si>
  <si>
    <t>BR3256</t>
  </si>
  <si>
    <t>Swindon &amp; Smestow RBL</t>
  </si>
  <si>
    <t>BR3257</t>
  </si>
  <si>
    <t>Tamworth Branch</t>
  </si>
  <si>
    <t>BR3168</t>
  </si>
  <si>
    <t>Tean RBL</t>
  </si>
  <si>
    <t>BR3269</t>
  </si>
  <si>
    <t>Tipton RBL</t>
  </si>
  <si>
    <t>BR3163</t>
  </si>
  <si>
    <t>Uttoxeter RBL</t>
  </si>
  <si>
    <t>BR3164</t>
  </si>
  <si>
    <t>Waterhouses &amp; Dist RBL</t>
  </si>
  <si>
    <t>BR3260</t>
  </si>
  <si>
    <t>Wednesbury RBL</t>
  </si>
  <si>
    <t>BR3261</t>
  </si>
  <si>
    <t>Wednesfield RBL</t>
  </si>
  <si>
    <t>BR3267</t>
  </si>
  <si>
    <t>Willenhall RBL</t>
  </si>
  <si>
    <t>BR3263</t>
  </si>
  <si>
    <t>Wolverhampton RBL</t>
  </si>
  <si>
    <t>BR3166</t>
  </si>
  <si>
    <t>Yoxall RBL</t>
  </si>
  <si>
    <t>BR0783</t>
  </si>
  <si>
    <t>Bacton &amp; Dist RBL</t>
  </si>
  <si>
    <t>Suffolk</t>
  </si>
  <si>
    <t>BR0786</t>
  </si>
  <si>
    <t>Beccles RBL</t>
  </si>
  <si>
    <t>BR0792</t>
  </si>
  <si>
    <t>Brandon RBL</t>
  </si>
  <si>
    <t>BR0794</t>
  </si>
  <si>
    <t>Bungay RBL</t>
  </si>
  <si>
    <t>BR0795</t>
  </si>
  <si>
    <t>Bures &amp; Dist RBL</t>
  </si>
  <si>
    <t>BR0796</t>
  </si>
  <si>
    <t>Bury St Edmunds RBL</t>
  </si>
  <si>
    <t>BR0801</t>
  </si>
  <si>
    <t>Debenham RBL</t>
  </si>
  <si>
    <t>BR3512</t>
  </si>
  <si>
    <t>East Bergholt RBL Branch</t>
  </si>
  <si>
    <t>BR0861</t>
  </si>
  <si>
    <t>Exning RBL</t>
  </si>
  <si>
    <t>BR0807</t>
  </si>
  <si>
    <t>Felixstowe RBL</t>
  </si>
  <si>
    <t>BR0808</t>
  </si>
  <si>
    <t>Felsham &amp; Gedding RBL</t>
  </si>
  <si>
    <t>BR0809</t>
  </si>
  <si>
    <t>Framlingham RBL</t>
  </si>
  <si>
    <t>BR0810</t>
  </si>
  <si>
    <t>Fressingfield Dist RBL</t>
  </si>
  <si>
    <t>GP0306</t>
  </si>
  <si>
    <t>Group B - Suffolk</t>
  </si>
  <si>
    <t>GP0307</t>
  </si>
  <si>
    <t>Group C-Suffolk</t>
  </si>
  <si>
    <t>BR0812</t>
  </si>
  <si>
    <t>Hadleigh Suffolk RBL</t>
  </si>
  <si>
    <t>BR0813</t>
  </si>
  <si>
    <t>Halesworth &amp; Wenhaston RBL</t>
  </si>
  <si>
    <t>BR0814</t>
  </si>
  <si>
    <t>Haughley RBL Branch</t>
  </si>
  <si>
    <t>BR0815</t>
  </si>
  <si>
    <t>Haverhill,Thurlow &amp; Dist RBL Branch</t>
  </si>
  <si>
    <t>BR0816</t>
  </si>
  <si>
    <t>Holbrook &amp; Dist RBL</t>
  </si>
  <si>
    <t>BR0862</t>
  </si>
  <si>
    <t>Hopton &amp; District RBL</t>
  </si>
  <si>
    <t>BR0819</t>
  </si>
  <si>
    <t>Ipswich RBL</t>
  </si>
  <si>
    <t>BR0820</t>
  </si>
  <si>
    <t>Ixworth &amp; Dist RBL</t>
  </si>
  <si>
    <t>BR0821</t>
  </si>
  <si>
    <t>Kedington &amp; Dist RBL</t>
  </si>
  <si>
    <t>BR0822</t>
  </si>
  <si>
    <t>Kesgrave &amp; Dist RBL</t>
  </si>
  <si>
    <t>BR0823</t>
  </si>
  <si>
    <t>Lakenheath</t>
  </si>
  <si>
    <t>BR0824</t>
  </si>
  <si>
    <t>Lavenham RBL</t>
  </si>
  <si>
    <t>BR0826</t>
  </si>
  <si>
    <t>Leiston RBL</t>
  </si>
  <si>
    <t>BR0827</t>
  </si>
  <si>
    <t>Long Melford RBL</t>
  </si>
  <si>
    <t>BR0838</t>
  </si>
  <si>
    <t>Lowestoft &amp; District RBL</t>
  </si>
  <si>
    <t>BR0830</t>
  </si>
  <si>
    <t>Mildenhall RBL</t>
  </si>
  <si>
    <t>BR0831</t>
  </si>
  <si>
    <t>Nayland RBL</t>
  </si>
  <si>
    <t>BR0832</t>
  </si>
  <si>
    <t>Needham Market RBL</t>
  </si>
  <si>
    <t>BR0833</t>
  </si>
  <si>
    <t>Newmarket RBL</t>
  </si>
  <si>
    <t>BR0835</t>
  </si>
  <si>
    <t>Saxmundham &amp; Dist RBL</t>
  </si>
  <si>
    <t>BR0836</t>
  </si>
  <si>
    <t>Shotley, Ewarton &amp; District RBL Branch</t>
  </si>
  <si>
    <t>BR0837</t>
  </si>
  <si>
    <t>Snape &amp; Farnham RBL</t>
  </si>
  <si>
    <t>BR0839</t>
  </si>
  <si>
    <t>Southwold &amp; Reydon RBL</t>
  </si>
  <si>
    <t>BR0840</t>
  </si>
  <si>
    <t>Stanton District Branch</t>
  </si>
  <si>
    <t>BR0842</t>
  </si>
  <si>
    <t>Stowmarket RBL</t>
  </si>
  <si>
    <t>BR0843</t>
  </si>
  <si>
    <t>Stradbroke RBL</t>
  </si>
  <si>
    <t>BR0845</t>
  </si>
  <si>
    <t>Sudbury &amp; Dist RBL</t>
  </si>
  <si>
    <t>BR0846</t>
  </si>
  <si>
    <t>Suffolk RBL Branch</t>
  </si>
  <si>
    <t>BR0852</t>
  </si>
  <si>
    <t>Wickham Market RBL</t>
  </si>
  <si>
    <t>BR0854</t>
  </si>
  <si>
    <t>Witnesham &amp; Dist RBL</t>
  </si>
  <si>
    <t>BR0855</t>
  </si>
  <si>
    <t>Woodbridge RBL</t>
  </si>
  <si>
    <t>BR0858</t>
  </si>
  <si>
    <t>Wrentham &amp; Dist RBL</t>
  </si>
  <si>
    <t>BR2042</t>
  </si>
  <si>
    <t>Addlestone RBL</t>
  </si>
  <si>
    <t>Surrey</t>
  </si>
  <si>
    <t>BR2094</t>
  </si>
  <si>
    <t>Banstead &amp; District RBL</t>
  </si>
  <si>
    <t>BR2044</t>
  </si>
  <si>
    <t>Belmont RBL</t>
  </si>
  <si>
    <t>BR2046</t>
  </si>
  <si>
    <t>Bisley Knaphill RBL</t>
  </si>
  <si>
    <t>BR2047</t>
  </si>
  <si>
    <t>Bletchingley RBL</t>
  </si>
  <si>
    <t>BR2048</t>
  </si>
  <si>
    <t>Bourne RBL</t>
  </si>
  <si>
    <t>BR2051</t>
  </si>
  <si>
    <t>Camberley RBL</t>
  </si>
  <si>
    <t>BR2124</t>
  </si>
  <si>
    <t>Carshalton &amp; Wallington</t>
  </si>
  <si>
    <t>BR2053</t>
  </si>
  <si>
    <t>Caterham RBL</t>
  </si>
  <si>
    <t>BR2054</t>
  </si>
  <si>
    <t>Charlwood RBL</t>
  </si>
  <si>
    <t>BR2055</t>
  </si>
  <si>
    <t>Cheam &amp; Sutton RBL</t>
  </si>
  <si>
    <t>BR2057</t>
  </si>
  <si>
    <t>Chessington, Hook &amp; District RBL</t>
  </si>
  <si>
    <t>BR2059</t>
  </si>
  <si>
    <t>Chobham RBL</t>
  </si>
  <si>
    <t>BR2061</t>
  </si>
  <si>
    <t>Cobham RBL</t>
  </si>
  <si>
    <t>BR2062</t>
  </si>
  <si>
    <t>Compton RBL</t>
  </si>
  <si>
    <t>BR2063</t>
  </si>
  <si>
    <t>Cranleigh &amp; District RBL</t>
  </si>
  <si>
    <t>BR2064</t>
  </si>
  <si>
    <t>Dorking</t>
  </si>
  <si>
    <t>BR2067</t>
  </si>
  <si>
    <t>Effingham RBL</t>
  </si>
  <si>
    <t>BR2068</t>
  </si>
  <si>
    <t>Egham &amp; Hythe RBL</t>
  </si>
  <si>
    <t>BR2069</t>
  </si>
  <si>
    <t>Elstead RBL</t>
  </si>
  <si>
    <t>BR2070</t>
  </si>
  <si>
    <t>Englefield Green Sub Branch RBL</t>
  </si>
  <si>
    <t>BR2073</t>
  </si>
  <si>
    <t>Epsom and Ewell Branch</t>
  </si>
  <si>
    <t>BR2072</t>
  </si>
  <si>
    <t>Esher RBL</t>
  </si>
  <si>
    <t>BR2074</t>
  </si>
  <si>
    <t>Farnham RBL</t>
  </si>
  <si>
    <t>BR2076</t>
  </si>
  <si>
    <t>Frensham RBL</t>
  </si>
  <si>
    <t>BR2078</t>
  </si>
  <si>
    <t>Godstone (CSB) RBL</t>
  </si>
  <si>
    <t>BR2079</t>
  </si>
  <si>
    <t>Grayshott RBL</t>
  </si>
  <si>
    <t>BR2081</t>
  </si>
  <si>
    <t>Haslemere</t>
  </si>
  <si>
    <t>BR2082</t>
  </si>
  <si>
    <t>Hindhead RBL</t>
  </si>
  <si>
    <t>BR2084</t>
  </si>
  <si>
    <t>Horley RBL</t>
  </si>
  <si>
    <t>BR2087</t>
  </si>
  <si>
    <t>Leatherhead RBL</t>
  </si>
  <si>
    <t>BR2088</t>
  </si>
  <si>
    <t>Limpsfield RBL</t>
  </si>
  <si>
    <t>BR2089</t>
  </si>
  <si>
    <t>Malden &amp; Coombe Kingston on Thames RBL</t>
  </si>
  <si>
    <t>BR2090</t>
  </si>
  <si>
    <t>Merstham RBL</t>
  </si>
  <si>
    <t>BR2091</t>
  </si>
  <si>
    <t>Molesey RBL</t>
  </si>
  <si>
    <t>BR2092</t>
  </si>
  <si>
    <t>Morden</t>
  </si>
  <si>
    <t>BR2093</t>
  </si>
  <si>
    <t>Newdigate</t>
  </si>
  <si>
    <t>BR2095</t>
  </si>
  <si>
    <t>Normandy RBL</t>
  </si>
  <si>
    <t>BR2096</t>
  </si>
  <si>
    <t>Nutfield RBL</t>
  </si>
  <si>
    <t>BR2097</t>
  </si>
  <si>
    <t>Ottershaw RBL</t>
  </si>
  <si>
    <t>BR2098</t>
  </si>
  <si>
    <t>Outwood RBL</t>
  </si>
  <si>
    <t>BR2099</t>
  </si>
  <si>
    <t>Oxted RBL</t>
  </si>
  <si>
    <t>BR2100</t>
  </si>
  <si>
    <t>Peaslake RBL</t>
  </si>
  <si>
    <t>BR2101</t>
  </si>
  <si>
    <t>Pirbright RBL</t>
  </si>
  <si>
    <t>BR2102</t>
  </si>
  <si>
    <t>Puttenham &amp; Wanborough RBL</t>
  </si>
  <si>
    <t>BR2105</t>
  </si>
  <si>
    <t>Ripley Surrey RBL</t>
  </si>
  <si>
    <t>BR2106</t>
  </si>
  <si>
    <t>Seale &amp; Sands RBL</t>
  </si>
  <si>
    <t>BR2110</t>
  </si>
  <si>
    <t>Stoughton Westborough RBL Branch</t>
  </si>
  <si>
    <t>BR2111</t>
  </si>
  <si>
    <t>Surbiton RBL</t>
  </si>
  <si>
    <t>BR2112</t>
  </si>
  <si>
    <t>The Dittons&amp;hinchley Wood  CSB RBL</t>
  </si>
  <si>
    <t>BR2113</t>
  </si>
  <si>
    <t>Virginia Water RBL</t>
  </si>
  <si>
    <t>BR2116</t>
  </si>
  <si>
    <t>West Clandon RBL</t>
  </si>
  <si>
    <t>BR2125</t>
  </si>
  <si>
    <t>Whiteley Village &amp; Walton and Weybridge RBL</t>
  </si>
  <si>
    <t>BR2118</t>
  </si>
  <si>
    <t>Windlesham RBL</t>
  </si>
  <si>
    <t>BR2122</t>
  </si>
  <si>
    <t>Worcester Park RBL</t>
  </si>
  <si>
    <t>BR2126</t>
  </si>
  <si>
    <t>Aldwick</t>
  </si>
  <si>
    <t>Sussex</t>
  </si>
  <si>
    <t>BR2127</t>
  </si>
  <si>
    <t>Alfriston &amp; District RBL</t>
  </si>
  <si>
    <t>BR2129</t>
  </si>
  <si>
    <t>Ardingly RBL</t>
  </si>
  <si>
    <t>BR2130</t>
  </si>
  <si>
    <t>Arundel &amp; District RBL</t>
  </si>
  <si>
    <t>BR2132</t>
  </si>
  <si>
    <t>Balcombe RBL</t>
  </si>
  <si>
    <t>BR2133</t>
  </si>
  <si>
    <t>Barcombe RBL</t>
  </si>
  <si>
    <t>BR2134</t>
  </si>
  <si>
    <t>Battle RBL</t>
  </si>
  <si>
    <t>BR2135</t>
  </si>
  <si>
    <t>Bexhill on Sea RBL</t>
  </si>
  <si>
    <t>BR2136</t>
  </si>
  <si>
    <t>Billingshurst RBL</t>
  </si>
  <si>
    <t>BR2137</t>
  </si>
  <si>
    <t>Bognor Regis &amp; District</t>
  </si>
  <si>
    <t>BR2140</t>
  </si>
  <si>
    <t>Brighton  &amp; Hove City RBL</t>
  </si>
  <si>
    <t>BR2141</t>
  </si>
  <si>
    <t>Burgess Hill RBL</t>
  </si>
  <si>
    <t>BR2142</t>
  </si>
  <si>
    <t>Burwash RBL</t>
  </si>
  <si>
    <t>BR2143</t>
  </si>
  <si>
    <t>Buxted &amp; District CSB RBL</t>
  </si>
  <si>
    <t>BR2145</t>
  </si>
  <si>
    <t>Chichester</t>
  </si>
  <si>
    <t>BR2147</t>
  </si>
  <si>
    <t>Clayton &amp; Keyme</t>
  </si>
  <si>
    <t>BR2148</t>
  </si>
  <si>
    <t>Cliffe RBL</t>
  </si>
  <si>
    <t>BR2151</t>
  </si>
  <si>
    <t>Crawley and District</t>
  </si>
  <si>
    <t>BR2150</t>
  </si>
  <si>
    <t>Crawley Down &amp; Turners Hill RBL</t>
  </si>
  <si>
    <t>BR2152</t>
  </si>
  <si>
    <t>Crowborough RBL</t>
  </si>
  <si>
    <t>BR2154</t>
  </si>
  <si>
    <t>Cuckfield</t>
  </si>
  <si>
    <t>BR2156</t>
  </si>
  <si>
    <t>Ditchling &amp; District RBL Branch</t>
  </si>
  <si>
    <t>BR2159</t>
  </si>
  <si>
    <t>E Hoathly &amp; Halland RBL</t>
  </si>
  <si>
    <t>BR2157</t>
  </si>
  <si>
    <t>East Dean RBL</t>
  </si>
  <si>
    <t>BR2158</t>
  </si>
  <si>
    <t>East Grinstead RBL</t>
  </si>
  <si>
    <t>BR2160</t>
  </si>
  <si>
    <t>East Preston RBL</t>
  </si>
  <si>
    <t>BR2161</t>
  </si>
  <si>
    <t>Eastbourne RBL</t>
  </si>
  <si>
    <t>BR2162</t>
  </si>
  <si>
    <t>Eridge RBL Sub Branch</t>
  </si>
  <si>
    <t>BR2163</t>
  </si>
  <si>
    <t>Etchingham RBL</t>
  </si>
  <si>
    <t>BR2166</t>
  </si>
  <si>
    <t>Fletching RBL</t>
  </si>
  <si>
    <t>BR2167</t>
  </si>
  <si>
    <t>Forest Row RBL</t>
  </si>
  <si>
    <t>BR2169</t>
  </si>
  <si>
    <t>Hailsham &amp; District RBL</t>
  </si>
  <si>
    <t>BR2172</t>
  </si>
  <si>
    <t>Harting &amp; Dist RBL</t>
  </si>
  <si>
    <t>BR2173</t>
  </si>
  <si>
    <t>Hastings &amp; St Leonards</t>
  </si>
  <si>
    <t>BR2174</t>
  </si>
  <si>
    <t>Haywards Heath RBL</t>
  </si>
  <si>
    <t>BR2234</t>
  </si>
  <si>
    <t>Heathfield RBL</t>
  </si>
  <si>
    <t>BR2177</t>
  </si>
  <si>
    <t>Horsham RBL</t>
  </si>
  <si>
    <t>BR2178</t>
  </si>
  <si>
    <t>Horsted Keynes &amp; Danehill RBL</t>
  </si>
  <si>
    <t>BR2180</t>
  </si>
  <si>
    <t>Hurstpierpoint</t>
  </si>
  <si>
    <t>BR2181</t>
  </si>
  <si>
    <t>Lancing &amp; Sompting RBL (CSB)</t>
  </si>
  <si>
    <t>BR2182</t>
  </si>
  <si>
    <t>Lindfield RBL</t>
  </si>
  <si>
    <t>BR2183</t>
  </si>
  <si>
    <t>Little Common RBL</t>
  </si>
  <si>
    <t>BR2184</t>
  </si>
  <si>
    <t>Littlehampton RBL</t>
  </si>
  <si>
    <t>BR2186</t>
  </si>
  <si>
    <t>Mayfield Hadlow Down RBL</t>
  </si>
  <si>
    <t>BR2187</t>
  </si>
  <si>
    <t>Midhurst, Rogate &amp; District RBL</t>
  </si>
  <si>
    <t>BR2188</t>
  </si>
  <si>
    <t>Milland RBL</t>
  </si>
  <si>
    <t>BR2190</t>
  </si>
  <si>
    <t>Mundham &amp; District RBL</t>
  </si>
  <si>
    <t>BR2191</t>
  </si>
  <si>
    <t>Newhaven RBL</t>
  </si>
  <si>
    <t>BR2195</t>
  </si>
  <si>
    <t>Peacehaven &amp; Telscombe RBL</t>
  </si>
  <si>
    <t>BR2197</t>
  </si>
  <si>
    <t>Pett Fairlight RBL</t>
  </si>
  <si>
    <t>BR2198</t>
  </si>
  <si>
    <t>Petworth RBL</t>
  </si>
  <si>
    <t>BR2199</t>
  </si>
  <si>
    <t>Plumpton &amp; East Chiltington RBL</t>
  </si>
  <si>
    <t>BR2200</t>
  </si>
  <si>
    <t>Polegate RBL</t>
  </si>
  <si>
    <t>BR2201</t>
  </si>
  <si>
    <t>Portslade</t>
  </si>
  <si>
    <t>BR2203</t>
  </si>
  <si>
    <t>Pulborough &amp; Dist RBL Sub Branch</t>
  </si>
  <si>
    <t>BR2204</t>
  </si>
  <si>
    <t>Ringmer RBL</t>
  </si>
  <si>
    <t>BR2205</t>
  </si>
  <si>
    <t>Robertsbridge RBL</t>
  </si>
  <si>
    <t>BR2207</t>
  </si>
  <si>
    <t>Rotherfield RBL</t>
  </si>
  <si>
    <t>BR2208</t>
  </si>
  <si>
    <t>Rottingdean RBL</t>
  </si>
  <si>
    <t>BR2210</t>
  </si>
  <si>
    <t>Rye RBL</t>
  </si>
  <si>
    <t>BR2212</t>
  </si>
  <si>
    <t>Seaford RBL</t>
  </si>
  <si>
    <t>BR2213</t>
  </si>
  <si>
    <t>Sedlescombe RBL</t>
  </si>
  <si>
    <t>BR2214</t>
  </si>
  <si>
    <t>Selsey RBL</t>
  </si>
  <si>
    <t>BR2215</t>
  </si>
  <si>
    <t>Shoreham By Sea RBL</t>
  </si>
  <si>
    <t>BR2216</t>
  </si>
  <si>
    <t>Singleton &amp; District RBL</t>
  </si>
  <si>
    <t>BR2217</t>
  </si>
  <si>
    <t>Slinfold RBL</t>
  </si>
  <si>
    <t>BR2232</t>
  </si>
  <si>
    <t>Southwick Green RBL</t>
  </si>
  <si>
    <t>BR2219</t>
  </si>
  <si>
    <t>Steyning &amp; District RBL</t>
  </si>
  <si>
    <t>BR2220</t>
  </si>
  <si>
    <t>Storrington RBL</t>
  </si>
  <si>
    <t>BR2235</t>
  </si>
  <si>
    <t>Sussex RBL</t>
  </si>
  <si>
    <t>BR2149</t>
  </si>
  <si>
    <t>Sussex Weald</t>
  </si>
  <si>
    <t>BR2221</t>
  </si>
  <si>
    <t>Ticehurst, Stonegate &amp; Flimwell RBL</t>
  </si>
  <si>
    <t>BR2222</t>
  </si>
  <si>
    <t>Uckfield RBL</t>
  </si>
  <si>
    <t>BR2223</t>
  </si>
  <si>
    <t>Wadhurst &amp; Tidebrook RBL</t>
  </si>
  <si>
    <t>BR2224</t>
  </si>
  <si>
    <t>Warnham &amp; Broadbridge Hth</t>
  </si>
  <si>
    <t>BR2226</t>
  </si>
  <si>
    <t>West Hoathly RBL</t>
  </si>
  <si>
    <t>BR2227</t>
  </si>
  <si>
    <t>Westham &amp; Pevensey RBL</t>
  </si>
  <si>
    <t>BR2228</t>
  </si>
  <si>
    <t>Willingdon RBL</t>
  </si>
  <si>
    <t>BR2229</t>
  </si>
  <si>
    <t>Wittering &amp; District RBL</t>
  </si>
  <si>
    <t>BR2230</t>
  </si>
  <si>
    <t>Worthing RBL</t>
  </si>
  <si>
    <t>BR3274</t>
  </si>
  <si>
    <t>Alcester RBL</t>
  </si>
  <si>
    <t>Warwickshire and Birmingham</t>
  </si>
  <si>
    <t>BR3276</t>
  </si>
  <si>
    <t>Arley RBL</t>
  </si>
  <si>
    <t>BR3277</t>
  </si>
  <si>
    <t>Atherstone RBL</t>
  </si>
  <si>
    <t>BR2979</t>
  </si>
  <si>
    <t>Austin RBL</t>
  </si>
  <si>
    <t>BR3279</t>
  </si>
  <si>
    <t>Baginton &amp; Dist RBL</t>
  </si>
  <si>
    <t>BR3280</t>
  </si>
  <si>
    <t>Bedworth RBL</t>
  </si>
  <si>
    <t>BR3281</t>
  </si>
  <si>
    <t>Berkswell RBL</t>
  </si>
  <si>
    <t>BR3282</t>
  </si>
  <si>
    <t>Bidford on Avon RBL</t>
  </si>
  <si>
    <t>BR3283</t>
  </si>
  <si>
    <t>Bilton RBL</t>
  </si>
  <si>
    <t>BR3288</t>
  </si>
  <si>
    <t>Bulkington RBL</t>
  </si>
  <si>
    <t>BR3289</t>
  </si>
  <si>
    <t>Claverdon &amp; District RBL</t>
  </si>
  <si>
    <t>BR3544</t>
  </si>
  <si>
    <t>Coleshill RBL Branch</t>
  </si>
  <si>
    <t>BR3290</t>
  </si>
  <si>
    <t>Coventry No1 RBL</t>
  </si>
  <si>
    <t>BR3293</t>
  </si>
  <si>
    <t>Coventry No4 RBL</t>
  </si>
  <si>
    <t>BR3303</t>
  </si>
  <si>
    <t>Henley In Arden RBL</t>
  </si>
  <si>
    <t>BR3304</t>
  </si>
  <si>
    <t>Hillmorton RBL</t>
  </si>
  <si>
    <t>BR3305</t>
  </si>
  <si>
    <t>Kenilworth RBL</t>
  </si>
  <si>
    <t>BR2987</t>
  </si>
  <si>
    <t>Kings Norton RBL</t>
  </si>
  <si>
    <t>BR3307</t>
  </si>
  <si>
    <t>Knowle &amp; Dist RBL</t>
  </si>
  <si>
    <t>BR3319</t>
  </si>
  <si>
    <t>Leamington Spa RBL</t>
  </si>
  <si>
    <t>BR3309</t>
  </si>
  <si>
    <t>Long Compton RBL</t>
  </si>
  <si>
    <t>BR3315</t>
  </si>
  <si>
    <t>Nuneaton &amp; Stockingford RBL</t>
  </si>
  <si>
    <t>BR2992</t>
  </si>
  <si>
    <t>Pype Hayes &amp; Tyburn RBL</t>
  </si>
  <si>
    <t>BR3001</t>
  </si>
  <si>
    <t>Quinton (B'Ham) RBL</t>
  </si>
  <si>
    <t>BR3318</t>
  </si>
  <si>
    <t>Rowington Lapworth RBL</t>
  </si>
  <si>
    <t>BR3320</t>
  </si>
  <si>
    <t>Rugby No1 RBL</t>
  </si>
  <si>
    <t>BR3323</t>
  </si>
  <si>
    <t>Salford Priors RBL</t>
  </si>
  <si>
    <t>BR2994</t>
  </si>
  <si>
    <t>Shard End No 1 RBL</t>
  </si>
  <si>
    <t>BR3324</t>
  </si>
  <si>
    <t>Shipston on Stour RBL</t>
  </si>
  <si>
    <t>BR3325</t>
  </si>
  <si>
    <t>Shirley RBL</t>
  </si>
  <si>
    <t>BR3326</t>
  </si>
  <si>
    <t>Solihull RBL</t>
  </si>
  <si>
    <t>BR3327</t>
  </si>
  <si>
    <t>Southam RBL</t>
  </si>
  <si>
    <t>BR3330</t>
  </si>
  <si>
    <t>Stratford on Avon RBL</t>
  </si>
  <si>
    <t>BR3615</t>
  </si>
  <si>
    <t>Studley RBL Branch</t>
  </si>
  <si>
    <t>BR2998</t>
  </si>
  <si>
    <t>Sutton Coldfield RBL</t>
  </si>
  <si>
    <t>BR3336</t>
  </si>
  <si>
    <t>Twogates &amp; Wilnecote District RBL</t>
  </si>
  <si>
    <t>BR3333</t>
  </si>
  <si>
    <t>Warwick RBL</t>
  </si>
  <si>
    <t>BR1591</t>
  </si>
  <si>
    <t>Aintree RBL</t>
  </si>
  <si>
    <t>West Lancashire</t>
  </si>
  <si>
    <t>BR1626</t>
  </si>
  <si>
    <t>Ashton In Makerfield RBL</t>
  </si>
  <si>
    <t>BR1627</t>
  </si>
  <si>
    <t>Aspull RBL Branch</t>
  </si>
  <si>
    <t>BR1628</t>
  </si>
  <si>
    <t>Atherton RBL Branch</t>
  </si>
  <si>
    <t>BR1629</t>
  </si>
  <si>
    <t>Blackrod RBL Branch</t>
  </si>
  <si>
    <t>BR1630</t>
  </si>
  <si>
    <t>Bolton RBL</t>
  </si>
  <si>
    <t>BR1594</t>
  </si>
  <si>
    <t>Boro of Crosby RBL Branch</t>
  </si>
  <si>
    <t>BR1596</t>
  </si>
  <si>
    <t>City of Liverpool RBL</t>
  </si>
  <si>
    <t>BR1632</t>
  </si>
  <si>
    <t>Culcheth &amp; Dist RBL</t>
  </si>
  <si>
    <t>BR1598</t>
  </si>
  <si>
    <t>East Liverpool RBL</t>
  </si>
  <si>
    <t>BR1599</t>
  </si>
  <si>
    <t>Fazakerley RBL</t>
  </si>
  <si>
    <t>BR1600</t>
  </si>
  <si>
    <t>Formby RBL</t>
  </si>
  <si>
    <t>BR1601</t>
  </si>
  <si>
    <t>Garston RBL</t>
  </si>
  <si>
    <t>BR3541</t>
  </si>
  <si>
    <t>Hale RBL</t>
  </si>
  <si>
    <t>BR1603</t>
  </si>
  <si>
    <t>Huyton With Roby RBL</t>
  </si>
  <si>
    <t>BR1605</t>
  </si>
  <si>
    <t>Lathom Burscough RBL</t>
  </si>
  <si>
    <t>BR1639</t>
  </si>
  <si>
    <t>Leigh RBL</t>
  </si>
  <si>
    <t>BR1606</t>
  </si>
  <si>
    <t>Litherland RBL</t>
  </si>
  <si>
    <t>BR1607</t>
  </si>
  <si>
    <t>Maghull RBL</t>
  </si>
  <si>
    <t>BR1625</t>
  </si>
  <si>
    <t>Merseyside RBL Branch</t>
  </si>
  <si>
    <t>BR1609</t>
  </si>
  <si>
    <t>Mossley Hill RBL</t>
  </si>
  <si>
    <t>BR1610</t>
  </si>
  <si>
    <t>Netherley RBL</t>
  </si>
  <si>
    <t>BR1611</t>
  </si>
  <si>
    <t>Netherton &amp; Sefton RBL</t>
  </si>
  <si>
    <t>BR1612</t>
  </si>
  <si>
    <t>Norris Green RBL</t>
  </si>
  <si>
    <t>BR1640</t>
  </si>
  <si>
    <t>Orrell RBL</t>
  </si>
  <si>
    <t>BR1641</t>
  </si>
  <si>
    <t>Penketh &amp; Sankey RBL</t>
  </si>
  <si>
    <t>BR1615</t>
  </si>
  <si>
    <t>Rainford RBL</t>
  </si>
  <si>
    <t>BR1616</t>
  </si>
  <si>
    <t>Rainhill RBL</t>
  </si>
  <si>
    <t>BR1618</t>
  </si>
  <si>
    <t>Southport RBL</t>
  </si>
  <si>
    <t>BR1619</t>
  </si>
  <si>
    <t>Speke RBL</t>
  </si>
  <si>
    <t>BR1621</t>
  </si>
  <si>
    <t>Thatto Heath RBL</t>
  </si>
  <si>
    <t>BR1643</t>
  </si>
  <si>
    <t>Westhoughton RBL</t>
  </si>
  <si>
    <t>BR1592</t>
  </si>
  <si>
    <t>Widnes RBL</t>
  </si>
  <si>
    <t>BR1645</t>
  </si>
  <si>
    <t>Wigan Town RBL</t>
  </si>
  <si>
    <t>BR1646</t>
  </si>
  <si>
    <t>Woolston RBL</t>
  </si>
  <si>
    <t>BR1624</t>
  </si>
  <si>
    <t>Woolton &amp; Halewood RBL</t>
  </si>
  <si>
    <t>BR2562</t>
  </si>
  <si>
    <t>Amesbury RBL</t>
  </si>
  <si>
    <t>Wiltshire</t>
  </si>
  <si>
    <t>BR2564</t>
  </si>
  <si>
    <t>Barford St Martin RBL</t>
  </si>
  <si>
    <t>BR2565</t>
  </si>
  <si>
    <t>Bedwyn &amp; District Sub Branch RBL</t>
  </si>
  <si>
    <t>BR2567</t>
  </si>
  <si>
    <t>Bratton RBL</t>
  </si>
  <si>
    <t>BR2569</t>
  </si>
  <si>
    <t>Bromham RBL</t>
  </si>
  <si>
    <t>BR2570</t>
  </si>
  <si>
    <t>Burbage Easton Royal RBL</t>
  </si>
  <si>
    <t>BR2571</t>
  </si>
  <si>
    <t>Calne RBL</t>
  </si>
  <si>
    <t>BR2572</t>
  </si>
  <si>
    <t>Chippenham RBL</t>
  </si>
  <si>
    <t>BR2575</t>
  </si>
  <si>
    <t>Codford &amp; Dist RBL</t>
  </si>
  <si>
    <t>BR2576</t>
  </si>
  <si>
    <t>Colerne RBL</t>
  </si>
  <si>
    <t>BR2577</t>
  </si>
  <si>
    <t>Corsham RBL</t>
  </si>
  <si>
    <t>BR2578</t>
  </si>
  <si>
    <t>Cricklade RBL</t>
  </si>
  <si>
    <t>BR2579</t>
  </si>
  <si>
    <t>Devizes RBL</t>
  </si>
  <si>
    <t>BR2580</t>
  </si>
  <si>
    <t>Downton RBL</t>
  </si>
  <si>
    <t>BR2581</t>
  </si>
  <si>
    <t>East Knoyle RBL</t>
  </si>
  <si>
    <t>BR2582</t>
  </si>
  <si>
    <t>Edington RBL</t>
  </si>
  <si>
    <t>BR2583</t>
  </si>
  <si>
    <t>Heddington Stockley RBL</t>
  </si>
  <si>
    <t>BR2585</t>
  </si>
  <si>
    <t>Highworth &amp; Dist RBL</t>
  </si>
  <si>
    <t>BR2586</t>
  </si>
  <si>
    <t>Hindon RBL</t>
  </si>
  <si>
    <t>BR2587</t>
  </si>
  <si>
    <t>BR2589</t>
  </si>
  <si>
    <t>Langford &amp; Wylye RBL</t>
  </si>
  <si>
    <t>BR3717</t>
  </si>
  <si>
    <t>Ludgershall</t>
  </si>
  <si>
    <t>BR2590</t>
  </si>
  <si>
    <t>Malmesbury RBL</t>
  </si>
  <si>
    <t>BR2621</t>
  </si>
  <si>
    <t>Market Lavington Sub Branch RBL</t>
  </si>
  <si>
    <t>BR2591</t>
  </si>
  <si>
    <t>Marlborough RBL</t>
  </si>
  <si>
    <t>BR2592</t>
  </si>
  <si>
    <t>Melksham RBL</t>
  </si>
  <si>
    <t>BR2594</t>
  </si>
  <si>
    <t>Minety RBL</t>
  </si>
  <si>
    <t>BR2595</t>
  </si>
  <si>
    <t>Morgans Vale RBL</t>
  </si>
  <si>
    <t>BR2574</t>
  </si>
  <si>
    <t>Penhill RBL</t>
  </si>
  <si>
    <t>BR2597</t>
  </si>
  <si>
    <t>Potterne RBL</t>
  </si>
  <si>
    <t>BR2598</t>
  </si>
  <si>
    <t>Purton RBL</t>
  </si>
  <si>
    <t>BR2599</t>
  </si>
  <si>
    <t>Ramsbury RBL</t>
  </si>
  <si>
    <t>BR2619</t>
  </si>
  <si>
    <t>Royal Wootton Bassett RBL</t>
  </si>
  <si>
    <t>BR2600</t>
  </si>
  <si>
    <t>Salisbury RBL</t>
  </si>
  <si>
    <t>BR2601</t>
  </si>
  <si>
    <t>Seend RBL</t>
  </si>
  <si>
    <t>BR2603</t>
  </si>
  <si>
    <t>Shrewton RBL</t>
  </si>
  <si>
    <t>BR2605</t>
  </si>
  <si>
    <t>Stapleford Berwick RBL</t>
  </si>
  <si>
    <t>BR2607</t>
  </si>
  <si>
    <t>Stratton St Margaret RBL</t>
  </si>
  <si>
    <t>BR2608</t>
  </si>
  <si>
    <t>Swindon RBL</t>
  </si>
  <si>
    <t>BR2609</t>
  </si>
  <si>
    <t>Tidworth RBL</t>
  </si>
  <si>
    <t>BR2610</t>
  </si>
  <si>
    <t>Tisbury</t>
  </si>
  <si>
    <t>BR2611</t>
  </si>
  <si>
    <t>Trowbridge RBL</t>
  </si>
  <si>
    <t>BR2613</t>
  </si>
  <si>
    <t>Warminster RBL</t>
  </si>
  <si>
    <t>BR2615</t>
  </si>
  <si>
    <t>Westbury RBL</t>
  </si>
  <si>
    <t>BR2616</t>
  </si>
  <si>
    <t>Whiteparish RBL</t>
  </si>
  <si>
    <t>BR2617</t>
  </si>
  <si>
    <t>Wilton RBL</t>
  </si>
  <si>
    <t>BR3634</t>
  </si>
  <si>
    <t>Wroughton and District RBL Branch</t>
  </si>
  <si>
    <t>BR3343</t>
  </si>
  <si>
    <t>Astwood Bank RBL</t>
  </si>
  <si>
    <t>Worcestershire</t>
  </si>
  <si>
    <t>BR3345</t>
  </si>
  <si>
    <t>Badsey Aldington RBL (CSB)</t>
  </si>
  <si>
    <t>BR3344</t>
  </si>
  <si>
    <t>Beckford &amp; Ashton Under Hill RBL</t>
  </si>
  <si>
    <t>BR3349</t>
  </si>
  <si>
    <t>Bewdley RBL</t>
  </si>
  <si>
    <t>BR3350</t>
  </si>
  <si>
    <t>Blakedown &amp; Hagley</t>
  </si>
  <si>
    <t>BR3351</t>
  </si>
  <si>
    <t>Bredon RBL</t>
  </si>
  <si>
    <t>BR3352</t>
  </si>
  <si>
    <t>Bretforton RBL</t>
  </si>
  <si>
    <t>BR3354</t>
  </si>
  <si>
    <t>Broadway Sub Branch RBL</t>
  </si>
  <si>
    <t>BR3355</t>
  </si>
  <si>
    <t>Bromsgrove RBL</t>
  </si>
  <si>
    <t>BR3356</t>
  </si>
  <si>
    <t>Chaddesley Corbett RBL</t>
  </si>
  <si>
    <t>BR3357</t>
  </si>
  <si>
    <t>Claines RBL</t>
  </si>
  <si>
    <t>BR3360</t>
  </si>
  <si>
    <t>Cookley &amp; Wolverley RBL</t>
  </si>
  <si>
    <t>BR3361</t>
  </si>
  <si>
    <t>Cradley Worcs RBL</t>
  </si>
  <si>
    <t>BR3363</t>
  </si>
  <si>
    <t>Droitwich RBL</t>
  </si>
  <si>
    <t>BR3405</t>
  </si>
  <si>
    <t>Dudley RBL</t>
  </si>
  <si>
    <t>BR3366</t>
  </si>
  <si>
    <t>Evesham RBL</t>
  </si>
  <si>
    <t>BR3367</t>
  </si>
  <si>
    <t>Far Forest &amp; Rock RBL</t>
  </si>
  <si>
    <t>BR3369</t>
  </si>
  <si>
    <t>Halesowen RBL</t>
  </si>
  <si>
    <t>BR3370</t>
  </si>
  <si>
    <t>Hanley Castle RBL</t>
  </si>
  <si>
    <t>BR3373</t>
  </si>
  <si>
    <t>Kidderminster RBL</t>
  </si>
  <si>
    <t>BR3374</t>
  </si>
  <si>
    <t>Knightwick, Broadwas &amp; Cotheridge RBL</t>
  </si>
  <si>
    <t>BR3406</t>
  </si>
  <si>
    <t>Leigh &amp; District (Worcs) RBL</t>
  </si>
  <si>
    <t>BR3375</t>
  </si>
  <si>
    <t>Lickey End RBL</t>
  </si>
  <si>
    <t>BR3377</t>
  </si>
  <si>
    <t>Littleworth RBL</t>
  </si>
  <si>
    <t>BR3381</t>
  </si>
  <si>
    <t>Netherton RBL</t>
  </si>
  <si>
    <t>BR3382</t>
  </si>
  <si>
    <t>Offenham RBL</t>
  </si>
  <si>
    <t>BR3383</t>
  </si>
  <si>
    <t>Oldbury RBL</t>
  </si>
  <si>
    <t>BR3385</t>
  </si>
  <si>
    <t>Pershore &amp; Dist RBL</t>
  </si>
  <si>
    <t>BR3387</t>
  </si>
  <si>
    <t>Powick &amp; Callow End Malvern RBL</t>
  </si>
  <si>
    <t>BR3388</t>
  </si>
  <si>
    <t>Redditch RBL</t>
  </si>
  <si>
    <t>BR3389</t>
  </si>
  <si>
    <t>Rous Lench Inkberrow RBL</t>
  </si>
  <si>
    <t>BR3390</t>
  </si>
  <si>
    <t>Rubery &amp; Rednal RBL</t>
  </si>
  <si>
    <t>BR3395</t>
  </si>
  <si>
    <t>Stoke Works Hanbury RBL</t>
  </si>
  <si>
    <t>BR3396</t>
  </si>
  <si>
    <t>Stourbridge RBL</t>
  </si>
  <si>
    <t>BR3397</t>
  </si>
  <si>
    <t>Stourport on Severn RBL</t>
  </si>
  <si>
    <t>BR3398</t>
  </si>
  <si>
    <t>Tenbury Wells Clifton Upon Teme RBL</t>
  </si>
  <si>
    <t>BR3401</t>
  </si>
  <si>
    <t>West Malvern RBL</t>
  </si>
  <si>
    <t>BR3402</t>
  </si>
  <si>
    <t>Worcester City RBL</t>
  </si>
  <si>
    <t>BR3403</t>
  </si>
  <si>
    <t>Wychbold RBL</t>
  </si>
  <si>
    <t>BR3404</t>
  </si>
  <si>
    <t>Wythall RBL</t>
  </si>
  <si>
    <t>Women's Section (WS)</t>
  </si>
  <si>
    <t>BR3740</t>
  </si>
  <si>
    <t>Abbots Bromley (WS)</t>
  </si>
  <si>
    <t>BR3741</t>
  </si>
  <si>
    <t>Aberdovey (WS)</t>
  </si>
  <si>
    <t>BR3742</t>
  </si>
  <si>
    <t>Abergavenny (WS)</t>
  </si>
  <si>
    <t>BR3743</t>
  </si>
  <si>
    <t>Antrim (WS)</t>
  </si>
  <si>
    <t>BR3744</t>
  </si>
  <si>
    <t>Appleby &amp; District (WS)</t>
  </si>
  <si>
    <t>BR3745</t>
  </si>
  <si>
    <t>Appledore (WS)</t>
  </si>
  <si>
    <t>BR3747</t>
  </si>
  <si>
    <t>Armitage &amp; District (WS)</t>
  </si>
  <si>
    <t>BR3749</t>
  </si>
  <si>
    <t>Axminster (WS)</t>
  </si>
  <si>
    <t>BR3750</t>
  </si>
  <si>
    <t>Bakewell &amp; District (WS)</t>
  </si>
  <si>
    <t>BR3752</t>
  </si>
  <si>
    <t>Ballynahinch (WS)</t>
  </si>
  <si>
    <t>BR3754</t>
  </si>
  <si>
    <t>Becontree Chadwell Heath (WS)</t>
  </si>
  <si>
    <t>BR3755</t>
  </si>
  <si>
    <t>Belper (WS)</t>
  </si>
  <si>
    <t>BR3758</t>
  </si>
  <si>
    <t>Bishops Stortford (WS)</t>
  </si>
  <si>
    <t>BR3759</t>
  </si>
  <si>
    <t>Bishopsworth (WS)</t>
  </si>
  <si>
    <t>BR3762</t>
  </si>
  <si>
    <t>Blandford &amp; District (WS)</t>
  </si>
  <si>
    <t>BR3763</t>
  </si>
  <si>
    <t>Borehamwood &amp; District (WS)</t>
  </si>
  <si>
    <t>BR3765</t>
  </si>
  <si>
    <t>Braddan &amp; Marown (WS)</t>
  </si>
  <si>
    <t>BR3766</t>
  </si>
  <si>
    <t>Bratton (WS)</t>
  </si>
  <si>
    <t>BR3768</t>
  </si>
  <si>
    <t>Bridport (WS)</t>
  </si>
  <si>
    <t>BR3771</t>
  </si>
  <si>
    <t>Burgess Hill (WS)</t>
  </si>
  <si>
    <t>BR3777</t>
  </si>
  <si>
    <t>Bury Admin (WS)</t>
  </si>
  <si>
    <t>BR3778</t>
  </si>
  <si>
    <t>Bury St Edmunds &amp; Dist (WS)</t>
  </si>
  <si>
    <t>BR3780</t>
  </si>
  <si>
    <t>Castletown &amp; Colby (WS)</t>
  </si>
  <si>
    <t>BR3781</t>
  </si>
  <si>
    <t>Caterham (WS)</t>
  </si>
  <si>
    <t>BR3782</t>
  </si>
  <si>
    <t>Chandlers Ford Admin (WS)</t>
  </si>
  <si>
    <t>BR3784</t>
  </si>
  <si>
    <t>Charing &amp; District Admin (WS)</t>
  </si>
  <si>
    <t>BR3785</t>
  </si>
  <si>
    <t>Chatteris (WS)</t>
  </si>
  <si>
    <t>BR3788</t>
  </si>
  <si>
    <t>Cheshunt &amp; District Admin (WS)</t>
  </si>
  <si>
    <t>BR3789</t>
  </si>
  <si>
    <t>Chessington (WS)</t>
  </si>
  <si>
    <t>BR3790</t>
  </si>
  <si>
    <t>Chesterfield (WS)</t>
  </si>
  <si>
    <t>BR3791</t>
  </si>
  <si>
    <t>Chiddingfold (WS)</t>
  </si>
  <si>
    <t>BR3792</t>
  </si>
  <si>
    <t>Chingford (WS)</t>
  </si>
  <si>
    <t>BR3797</t>
  </si>
  <si>
    <t>Clayton &amp; Keymer (WS)</t>
  </si>
  <si>
    <t>BR3798</t>
  </si>
  <si>
    <t>Clevedon (WS)</t>
  </si>
  <si>
    <t>BR3799</t>
  </si>
  <si>
    <t>Consett &amp; District (WS)</t>
  </si>
  <si>
    <t>BR3801</t>
  </si>
  <si>
    <t>Cowfold &amp; District (WS)</t>
  </si>
  <si>
    <t>BR3802</t>
  </si>
  <si>
    <t>Craigavon (WS)</t>
  </si>
  <si>
    <t>BR3804</t>
  </si>
  <si>
    <t>Cromer (WS)</t>
  </si>
  <si>
    <t>BR3806</t>
  </si>
  <si>
    <t>Croxley Green (WS)</t>
  </si>
  <si>
    <t>BR3808</t>
  </si>
  <si>
    <t>Dalton In Furness (WS)</t>
  </si>
  <si>
    <t>BR3809</t>
  </si>
  <si>
    <t>Denbigh (WS)</t>
  </si>
  <si>
    <t>BR3813</t>
  </si>
  <si>
    <t>Dorset County (WS)</t>
  </si>
  <si>
    <t>BR3814</t>
  </si>
  <si>
    <t>Douglas (WS)</t>
  </si>
  <si>
    <t>BR3817</t>
  </si>
  <si>
    <t>Dromore (WS)</t>
  </si>
  <si>
    <t>BR3819</t>
  </si>
  <si>
    <t>Duston (WS)</t>
  </si>
  <si>
    <t>BR3821</t>
  </si>
  <si>
    <t>East Cowes Admin (WS)</t>
  </si>
  <si>
    <t>BR3824</t>
  </si>
  <si>
    <t>E Knoyle,Semley&amp;sedgehill (WS)</t>
  </si>
  <si>
    <t>BR3826</t>
  </si>
  <si>
    <t>Eastern Enfield (WS)</t>
  </si>
  <si>
    <t>BR3828</t>
  </si>
  <si>
    <t>Elstead (WS)</t>
  </si>
  <si>
    <t>BR3832</t>
  </si>
  <si>
    <t>Fleet Crookham &amp; District (WS)</t>
  </si>
  <si>
    <t>BR3833</t>
  </si>
  <si>
    <t>Flint (WS)</t>
  </si>
  <si>
    <t>BR3835</t>
  </si>
  <si>
    <t>Formby (WS)</t>
  </si>
  <si>
    <t>BR3836</t>
  </si>
  <si>
    <t>Fowey (WS)</t>
  </si>
  <si>
    <t>BR3838</t>
  </si>
  <si>
    <t>Gloucester (WS)</t>
  </si>
  <si>
    <t>BR3841</t>
  </si>
  <si>
    <t>Goostrey (WS)</t>
  </si>
  <si>
    <t>BR3849</t>
  </si>
  <si>
    <t>Hartland (WS)</t>
  </si>
  <si>
    <t>BR3851</t>
  </si>
  <si>
    <t>Hatfield Heath &amp; District (WS)</t>
  </si>
  <si>
    <t>BR3854</t>
  </si>
  <si>
    <t>Healing &amp; District (WS)</t>
  </si>
  <si>
    <t>BR3855</t>
  </si>
  <si>
    <t>Heston (WS)</t>
  </si>
  <si>
    <t>BR3856</t>
  </si>
  <si>
    <t>Heswall &amp; District (WS)</t>
  </si>
  <si>
    <t>BR3858</t>
  </si>
  <si>
    <t>Heytesbury &amp; District (WS)</t>
  </si>
  <si>
    <t>BR3859</t>
  </si>
  <si>
    <t>Hillsborough (WS)</t>
  </si>
  <si>
    <t>BR3862</t>
  </si>
  <si>
    <t>Horley (WS)</t>
  </si>
  <si>
    <t>BR3864</t>
  </si>
  <si>
    <t>Hungerford (WS)</t>
  </si>
  <si>
    <t>BR3867</t>
  </si>
  <si>
    <t>Kemble &amp; District (WS)</t>
  </si>
  <si>
    <t>BR3869</t>
  </si>
  <si>
    <t>Keynsham (WS)</t>
  </si>
  <si>
    <t>BR3871</t>
  </si>
  <si>
    <t>Kilkeel (WS)</t>
  </si>
  <si>
    <t>BR3872</t>
  </si>
  <si>
    <t>Kimpton (WS)</t>
  </si>
  <si>
    <t>BR3876</t>
  </si>
  <si>
    <t>Knowle (WS)</t>
  </si>
  <si>
    <t>BR3881</t>
  </si>
  <si>
    <t>Launceston (WS)</t>
  </si>
  <si>
    <t>BR3882</t>
  </si>
  <si>
    <t>Leatherhead (WS)</t>
  </si>
  <si>
    <t>BR3883</t>
  </si>
  <si>
    <t>Lee on Solent (WS)</t>
  </si>
  <si>
    <t>BR3884</t>
  </si>
  <si>
    <t>Lenham &amp; District (WS)</t>
  </si>
  <si>
    <t>BR3885</t>
  </si>
  <si>
    <t>Leyton(WS)</t>
  </si>
  <si>
    <t>BR3886</t>
  </si>
  <si>
    <t>Limavady (WS)</t>
  </si>
  <si>
    <t>BR3887</t>
  </si>
  <si>
    <t>Little Common (WS)</t>
  </si>
  <si>
    <t>BR3892</t>
  </si>
  <si>
    <t>Llanidloes Admin (WS)</t>
  </si>
  <si>
    <t>BR3894</t>
  </si>
  <si>
    <t>London Colney (WS)</t>
  </si>
  <si>
    <t>BR3895</t>
  </si>
  <si>
    <t>Long Sutton (WS)</t>
  </si>
  <si>
    <t>BR3896</t>
  </si>
  <si>
    <t>Lostock Hall (WS)</t>
  </si>
  <si>
    <t>BR3897</t>
  </si>
  <si>
    <t>Lovedean &amp; District (WS)</t>
  </si>
  <si>
    <t>BR3900</t>
  </si>
  <si>
    <t>Lymington (WS)</t>
  </si>
  <si>
    <t>BR3903</t>
  </si>
  <si>
    <t>Manea (WS)</t>
  </si>
  <si>
    <t>BR3904</t>
  </si>
  <si>
    <t>Manor Park (WS)</t>
  </si>
  <si>
    <t>BR3905</t>
  </si>
  <si>
    <t>March (WS)</t>
  </si>
  <si>
    <t>BR3907</t>
  </si>
  <si>
    <t>Marsden Admin (WS)</t>
  </si>
  <si>
    <t>BR3913</t>
  </si>
  <si>
    <t>Milford on Sea (WS)</t>
  </si>
  <si>
    <t>BR3920</t>
  </si>
  <si>
    <t>Netley Marsh (WS)</t>
  </si>
  <si>
    <t>BR3921</t>
  </si>
  <si>
    <t>Newbury (WS)</t>
  </si>
  <si>
    <t>BR3922</t>
  </si>
  <si>
    <t>Newnham (WS)</t>
  </si>
  <si>
    <t>BR3923</t>
  </si>
  <si>
    <t>Newport Mons (WS)</t>
  </si>
  <si>
    <t>BR3924</t>
  </si>
  <si>
    <t>Newport Shrops (WS)</t>
  </si>
  <si>
    <t>BR3934</t>
  </si>
  <si>
    <t>Offenham (WS)</t>
  </si>
  <si>
    <t>BR3935</t>
  </si>
  <si>
    <t>Old Basing &amp; District (WS)</t>
  </si>
  <si>
    <t>BR3936</t>
  </si>
  <si>
    <t>Olveston &amp; District Admin (WS)</t>
  </si>
  <si>
    <t>BR3938</t>
  </si>
  <si>
    <t>Orpington &amp; District (WS)</t>
  </si>
  <si>
    <t>BR3939</t>
  </si>
  <si>
    <t>Oxted (WS)</t>
  </si>
  <si>
    <t>BR3941</t>
  </si>
  <si>
    <t>Pawlett (WS)</t>
  </si>
  <si>
    <t>BR3942</t>
  </si>
  <si>
    <t>Peaslake (WS)</t>
  </si>
  <si>
    <t>BR3943</t>
  </si>
  <si>
    <t>Penketh &amp; Sankey Admin (WS)</t>
  </si>
  <si>
    <t>BR3945</t>
  </si>
  <si>
    <t>Penrith &amp; District (WS)</t>
  </si>
  <si>
    <t>BR3946</t>
  </si>
  <si>
    <t>Peterborough Admin (WS)</t>
  </si>
  <si>
    <t>BR3947</t>
  </si>
  <si>
    <t>Portadown (WS)</t>
  </si>
  <si>
    <t>BR3951</t>
  </si>
  <si>
    <t>Quainton (WS)</t>
  </si>
  <si>
    <t>BR3953</t>
  </si>
  <si>
    <t>Ramsey &amp; District (WS)</t>
  </si>
  <si>
    <t>BR3954</t>
  </si>
  <si>
    <t>Rathriland Admin (WS)</t>
  </si>
  <si>
    <t>BR3957</t>
  </si>
  <si>
    <t>Sandford &amp; Wareham (WS)</t>
  </si>
  <si>
    <t>BR3958</t>
  </si>
  <si>
    <t>Sandiway Cuddington &amp; Dst (WS)</t>
  </si>
  <si>
    <t>BR3959</t>
  </si>
  <si>
    <t>Scunthorpe (WS)</t>
  </si>
  <si>
    <t>BR3962</t>
  </si>
  <si>
    <t>Silverton (WS)</t>
  </si>
  <si>
    <t>BR3965</t>
  </si>
  <si>
    <t>Somersham &amp; District (WS)</t>
  </si>
  <si>
    <t>BR3968</t>
  </si>
  <si>
    <t>Spenborough (WS)</t>
  </si>
  <si>
    <t>BR3970</t>
  </si>
  <si>
    <t>St Ives (Hunts) (WS)</t>
  </si>
  <si>
    <t>BR3973</t>
  </si>
  <si>
    <t>Stanwix &amp; St Anns (WS)</t>
  </si>
  <si>
    <t>BR3977</t>
  </si>
  <si>
    <t>Stowmarket (WS)</t>
  </si>
  <si>
    <t>BR3979</t>
  </si>
  <si>
    <t>Streethouse Admin (WS)</t>
  </si>
  <si>
    <t>BR3981</t>
  </si>
  <si>
    <t>Sutton Scotney &amp; District (WS)</t>
  </si>
  <si>
    <t>BR3982</t>
  </si>
  <si>
    <t>Swaffham (WS)</t>
  </si>
  <si>
    <t>BR3986</t>
  </si>
  <si>
    <t>Thorney Admin (WS)</t>
  </si>
  <si>
    <t>BR3988</t>
  </si>
  <si>
    <t>Tilehurst (WS)</t>
  </si>
  <si>
    <t>BR3992</t>
  </si>
  <si>
    <t>Tywyn &amp; District (WS)</t>
  </si>
  <si>
    <t>BR3993</t>
  </si>
  <si>
    <t>Ullswater (WS)</t>
  </si>
  <si>
    <t>BR3997</t>
  </si>
  <si>
    <t>Wadebridge (WS)</t>
  </si>
  <si>
    <t>BR3998</t>
  </si>
  <si>
    <t>Wallasey (WS)</t>
  </si>
  <si>
    <t>BR3999</t>
  </si>
  <si>
    <t>Waltham &amp; District (WS)</t>
  </si>
  <si>
    <t>BR4000</t>
  </si>
  <si>
    <t>Ware (WS)</t>
  </si>
  <si>
    <t>BR4001</t>
  </si>
  <si>
    <t>Watchet (WS)</t>
  </si>
  <si>
    <t>BR4002</t>
  </si>
  <si>
    <t>Waterside (WS)</t>
  </si>
  <si>
    <t>BR4005</t>
  </si>
  <si>
    <t>Wellow &amp; District Admin (WS)</t>
  </si>
  <si>
    <t>BR4009</t>
  </si>
  <si>
    <t>Williton (WS)</t>
  </si>
  <si>
    <t>BR4011</t>
  </si>
  <si>
    <t>Winchester &amp; District (WS)</t>
  </si>
  <si>
    <t>BR4012</t>
  </si>
  <si>
    <t>Winnersh (WS)</t>
  </si>
  <si>
    <t>BR4013</t>
  </si>
  <si>
    <t>Winsham&amp;cricketstthomas  (WS)</t>
  </si>
  <si>
    <t>BR4014</t>
  </si>
  <si>
    <t>Witham (WS)</t>
  </si>
  <si>
    <t>BR4020</t>
  </si>
  <si>
    <t>Wroxham Hoveton &amp; Dist (WS)</t>
  </si>
  <si>
    <t>BR4023</t>
  </si>
  <si>
    <t>Yaxley (WS)</t>
  </si>
  <si>
    <t>BR3734</t>
  </si>
  <si>
    <t>Cambridgeshire County (WS)</t>
  </si>
  <si>
    <t>BR3735</t>
  </si>
  <si>
    <t>Lincolnshire County (WS)</t>
  </si>
  <si>
    <t>BR3736</t>
  </si>
  <si>
    <t>Met NW County (WS)</t>
  </si>
  <si>
    <t>BR3738</t>
  </si>
  <si>
    <t>Surrey County (WS)</t>
  </si>
  <si>
    <t>BR3739</t>
  </si>
  <si>
    <t>Woolston (WS)</t>
  </si>
  <si>
    <t>BR3746</t>
  </si>
  <si>
    <t>Ards Admin (WS)</t>
  </si>
  <si>
    <t>BR3748</t>
  </si>
  <si>
    <t>Ashton Under Lyne (WS)</t>
  </si>
  <si>
    <t>BR3751</t>
  </si>
  <si>
    <t>Balham &amp; South Clapham (WS)</t>
  </si>
  <si>
    <t>BR3753</t>
  </si>
  <si>
    <t>Barrington (WS)</t>
  </si>
  <si>
    <t>BR3756</t>
  </si>
  <si>
    <t>Bewdley (WS)</t>
  </si>
  <si>
    <t>BR3757</t>
  </si>
  <si>
    <t>Bishops Castle &amp; District (WS)</t>
  </si>
  <si>
    <t>BR3760</t>
  </si>
  <si>
    <t>Bitterne (WS)</t>
  </si>
  <si>
    <t>BR3761</t>
  </si>
  <si>
    <t>Blackpool (WS)</t>
  </si>
  <si>
    <t>BR3764</t>
  </si>
  <si>
    <t>Bracebridge Heath (WS)</t>
  </si>
  <si>
    <t>BR3767</t>
  </si>
  <si>
    <t>Bridgwater (WS)</t>
  </si>
  <si>
    <t>BR3769</t>
  </si>
  <si>
    <t>Broadstone (WS)</t>
  </si>
  <si>
    <t>BR3770</t>
  </si>
  <si>
    <t>Brockworth &amp; Witcombe (WS)</t>
  </si>
  <si>
    <t>BR3772</t>
  </si>
  <si>
    <t>Burnham (WS)</t>
  </si>
  <si>
    <t>BR3773</t>
  </si>
  <si>
    <t>Burnham on Crouch (WS)</t>
  </si>
  <si>
    <t>BR3774</t>
  </si>
  <si>
    <t>Burton Latimer (WS)</t>
  </si>
  <si>
    <t>BR3776</t>
  </si>
  <si>
    <t>Burwell &amp; Reach Admin (WS)</t>
  </si>
  <si>
    <t>BR3779</t>
  </si>
  <si>
    <t>Canvey Island (WS)</t>
  </si>
  <si>
    <t>BR3783</t>
  </si>
  <si>
    <t>Chappel Wakes Colne &amp; Dst (WS)</t>
  </si>
  <si>
    <t>BR3786</t>
  </si>
  <si>
    <t>Cheadle(WS)</t>
  </si>
  <si>
    <t>BR3787</t>
  </si>
  <si>
    <t>Cheshire County (WS)</t>
  </si>
  <si>
    <t>BR3793</t>
  </si>
  <si>
    <t>Chippenham Admin(WS)</t>
  </si>
  <si>
    <t>BR3794</t>
  </si>
  <si>
    <t>Chiseldon (WS)</t>
  </si>
  <si>
    <t>BR3795</t>
  </si>
  <si>
    <t>Chobham (WS)</t>
  </si>
  <si>
    <t>BR3796</t>
  </si>
  <si>
    <t>Cirencester (WS)</t>
  </si>
  <si>
    <t>BR3800</t>
  </si>
  <si>
    <t>Corfe Mullen (WS)</t>
  </si>
  <si>
    <t>BR3803</t>
  </si>
  <si>
    <t>Cranbourne &amp; Winkfield (WS)</t>
  </si>
  <si>
    <t>BR3805</t>
  </si>
  <si>
    <t>Crowthorne (WS)</t>
  </si>
  <si>
    <t>BR3807</t>
  </si>
  <si>
    <t>Cuckfield (WS)</t>
  </si>
  <si>
    <t>BR3810</t>
  </si>
  <si>
    <t>Desborough (WS)</t>
  </si>
  <si>
    <t>BR3811</t>
  </si>
  <si>
    <t>District of Germany (WS)</t>
  </si>
  <si>
    <t>BR3812</t>
  </si>
  <si>
    <t>District of Wales (WS)</t>
  </si>
  <si>
    <t>BR3815</t>
  </si>
  <si>
    <t>Downham &amp; District (WS)</t>
  </si>
  <si>
    <t>BR3816</t>
  </si>
  <si>
    <t>Drogheda (WS)</t>
  </si>
  <si>
    <t>BR3818</t>
  </si>
  <si>
    <t>Dun Laoghaire (WS)</t>
  </si>
  <si>
    <t>BR3820</t>
  </si>
  <si>
    <t>Dymchurch &amp; District (WS)</t>
  </si>
  <si>
    <t>BR3822</t>
  </si>
  <si>
    <t>East Grinstead (WS)</t>
  </si>
  <si>
    <t>BR3823</t>
  </si>
  <si>
    <t>East Halton &amp; District (WS)</t>
  </si>
  <si>
    <t>BR3825</t>
  </si>
  <si>
    <t>East Liverpool Admin (WS)</t>
  </si>
  <si>
    <t>BR3827</t>
  </si>
  <si>
    <t>Egremont (WS)</t>
  </si>
  <si>
    <t>BR3829</t>
  </si>
  <si>
    <t>Essex County (WS)</t>
  </si>
  <si>
    <t>BR3830</t>
  </si>
  <si>
    <t>Eye (WS)</t>
  </si>
  <si>
    <t>BR3831</t>
  </si>
  <si>
    <t>Felsted (WS)</t>
  </si>
  <si>
    <t>BR3834</t>
  </si>
  <si>
    <t>Fordham (WS)</t>
  </si>
  <si>
    <t>BR3837</t>
  </si>
  <si>
    <t>Gateshead (WS)</t>
  </si>
  <si>
    <t>BR3839</t>
  </si>
  <si>
    <t>Gloucestershire County(WS)</t>
  </si>
  <si>
    <t>BR3840</t>
  </si>
  <si>
    <t>Golcar (WS)</t>
  </si>
  <si>
    <t>BR3842</t>
  </si>
  <si>
    <t>Great Waltham (WS)</t>
  </si>
  <si>
    <t>BR3843</t>
  </si>
  <si>
    <t>Great Wyrley (WS)</t>
  </si>
  <si>
    <t>BR3844</t>
  </si>
  <si>
    <t>Guyhirn &amp; District (WS)</t>
  </si>
  <si>
    <t>BR3845</t>
  </si>
  <si>
    <t>Hanley Castle&amp;Hanley Swan (WS)</t>
  </si>
  <si>
    <t>BR3846</t>
  </si>
  <si>
    <t>Hanney (WS)</t>
  </si>
  <si>
    <t>BR3847</t>
  </si>
  <si>
    <t>Hanworth (WS)</t>
  </si>
  <si>
    <t>BR3848</t>
  </si>
  <si>
    <t>Harold Wood &amp; District (WS)</t>
  </si>
  <si>
    <t>BR3850</t>
  </si>
  <si>
    <t>Hatfield Admin (WS)</t>
  </si>
  <si>
    <t>BR3852</t>
  </si>
  <si>
    <t>Havant (WS)</t>
  </si>
  <si>
    <t>BR3853</t>
  </si>
  <si>
    <t>Hawkhurst (WS)</t>
  </si>
  <si>
    <t>BR3857</t>
  </si>
  <si>
    <t>Heyford (WS)</t>
  </si>
  <si>
    <t>BR3860</t>
  </si>
  <si>
    <t>Holmer Green &amp; District (WS)</t>
  </si>
  <si>
    <t>BR3861</t>
  </si>
  <si>
    <t>Holsworthy (WS)</t>
  </si>
  <si>
    <t>BR3863</t>
  </si>
  <si>
    <t>Hucknall (WS)</t>
  </si>
  <si>
    <t>BR3865</t>
  </si>
  <si>
    <t>Ilkeston (WS)</t>
  </si>
  <si>
    <t>BR3866</t>
  </si>
  <si>
    <t>Jersey (WS)</t>
  </si>
  <si>
    <t>BR3868</t>
  </si>
  <si>
    <t>Kenfig Hill (WS)</t>
  </si>
  <si>
    <t>BR3870</t>
  </si>
  <si>
    <t>Kidlington (WS)</t>
  </si>
  <si>
    <t>BR3873</t>
  </si>
  <si>
    <t>Kings Lynn &amp; District (WS)</t>
  </si>
  <si>
    <t>BR3874</t>
  </si>
  <si>
    <t>Kingswinford (WS)</t>
  </si>
  <si>
    <t>BR3875</t>
  </si>
  <si>
    <t>Kirkwhelpington (WS)</t>
  </si>
  <si>
    <t>BR3878</t>
  </si>
  <si>
    <t>Lake Vyrnwy (WS)</t>
  </si>
  <si>
    <t>BR3879</t>
  </si>
  <si>
    <t>Lambourn (WS)</t>
  </si>
  <si>
    <t>BR3880</t>
  </si>
  <si>
    <t>Lathom &amp; Burscough (WS)</t>
  </si>
  <si>
    <t>BR3888</t>
  </si>
  <si>
    <t>Littlemore &amp; District (WS)</t>
  </si>
  <si>
    <t>BR3889</t>
  </si>
  <si>
    <t>Littleport Admin (WS)</t>
  </si>
  <si>
    <t>BR3890</t>
  </si>
  <si>
    <t>Llanddulas (WS)</t>
  </si>
  <si>
    <t>BR3891</t>
  </si>
  <si>
    <t>Llandrindod Wells (WS)</t>
  </si>
  <si>
    <t>BR3893</t>
  </si>
  <si>
    <t>Lonan &amp; Laxey (WS)</t>
  </si>
  <si>
    <t>BR3898</t>
  </si>
  <si>
    <t>Ludlow (WS)</t>
  </si>
  <si>
    <t>BR3899</t>
  </si>
  <si>
    <t>Lydney (WS)</t>
  </si>
  <si>
    <t>BR3901</t>
  </si>
  <si>
    <t>Lytchett United (WS)</t>
  </si>
  <si>
    <t>BR3902</t>
  </si>
  <si>
    <t>Maghull &amp; District (WS)</t>
  </si>
  <si>
    <t>BR3906</t>
  </si>
  <si>
    <t>Market Drayton (WS)</t>
  </si>
  <si>
    <t>BR3909</t>
  </si>
  <si>
    <t>Meir Longton &amp; District (WS)</t>
  </si>
  <si>
    <t>BR3910</t>
  </si>
  <si>
    <t>Melbourne &amp;meldreth &amp; Dst (WS)</t>
  </si>
  <si>
    <t>BR3911</t>
  </si>
  <si>
    <t>Mersea Island (WS)</t>
  </si>
  <si>
    <t>BR3914</t>
  </si>
  <si>
    <t>Military Wags (WS)</t>
  </si>
  <si>
    <t>BR3915</t>
  </si>
  <si>
    <t>Minchinhampton (WS)</t>
  </si>
  <si>
    <t>BR3916</t>
  </si>
  <si>
    <t>Mortimer(WS)</t>
  </si>
  <si>
    <t>BR3917</t>
  </si>
  <si>
    <t>Muswell Hill &amp; Highgate (WS)</t>
  </si>
  <si>
    <t>BR3918</t>
  </si>
  <si>
    <t>Nantwich (WS)</t>
  </si>
  <si>
    <t>BR3919</t>
  </si>
  <si>
    <t>Netherton &amp; Sefton Dist (WS)</t>
  </si>
  <si>
    <t>BR3925</t>
  </si>
  <si>
    <t>Newquay (WS)</t>
  </si>
  <si>
    <t>BR3926</t>
  </si>
  <si>
    <t>Newry Admin (WS)</t>
  </si>
  <si>
    <t>BR3928</t>
  </si>
  <si>
    <t>Newtown Powys (WS)</t>
  </si>
  <si>
    <t>BR3929</t>
  </si>
  <si>
    <t>Norbury (WS)</t>
  </si>
  <si>
    <t>BR3930</t>
  </si>
  <si>
    <t>Northop (WS)</t>
  </si>
  <si>
    <t>BR3931</t>
  </si>
  <si>
    <t>Northamptonshire County (WS)</t>
  </si>
  <si>
    <t>BR3932</t>
  </si>
  <si>
    <t>Northern Ireland District (WS)</t>
  </si>
  <si>
    <t>BR3933</t>
  </si>
  <si>
    <t>Nuneaton (WS)</t>
  </si>
  <si>
    <t>BR3937</t>
  </si>
  <si>
    <t>Omagh (WS)</t>
  </si>
  <si>
    <t>BR3940</t>
  </si>
  <si>
    <t>Pall Mall (WS)</t>
  </si>
  <si>
    <t>BR3944</t>
  </si>
  <si>
    <t>Penn &amp; District Admin (WS)</t>
  </si>
  <si>
    <t>BR3948</t>
  </si>
  <si>
    <t>Portsmouth South (WS)</t>
  </si>
  <si>
    <t>BR3949</t>
  </si>
  <si>
    <t>Portstewart (WS)</t>
  </si>
  <si>
    <t>BR3950</t>
  </si>
  <si>
    <t>Prudhoe (WS)</t>
  </si>
  <si>
    <t>BR3952</t>
  </si>
  <si>
    <t>Radcliffe on Trent &amp; Dist (WS)</t>
  </si>
  <si>
    <t>BR3956</t>
  </si>
  <si>
    <t>Salisbury (WS)</t>
  </si>
  <si>
    <t>BR3960</t>
  </si>
  <si>
    <t>Shawbury (WS)</t>
  </si>
  <si>
    <t>BR3961</t>
  </si>
  <si>
    <t>Short Heath &amp; District (WS)</t>
  </si>
  <si>
    <t>BR3963</t>
  </si>
  <si>
    <t>Skipton(WS)</t>
  </si>
  <si>
    <t>BR3964</t>
  </si>
  <si>
    <t>Somerset County (WS)</t>
  </si>
  <si>
    <t>BR3966</t>
  </si>
  <si>
    <t>South Kirkby (WS)</t>
  </si>
  <si>
    <t>BR3967</t>
  </si>
  <si>
    <t>South Norwood &amp; Woodside (WS)</t>
  </si>
  <si>
    <t>BR3969</t>
  </si>
  <si>
    <t>St Austell (WS)</t>
  </si>
  <si>
    <t>BR3971</t>
  </si>
  <si>
    <t>St Margarets At Cliffe (WS)</t>
  </si>
  <si>
    <t>BR3972</t>
  </si>
  <si>
    <t>Stafford (WS)</t>
  </si>
  <si>
    <t>BR3974</t>
  </si>
  <si>
    <t>Staple Hill &amp; District (WS)</t>
  </si>
  <si>
    <t>BR3975</t>
  </si>
  <si>
    <t>Steventon (WS)</t>
  </si>
  <si>
    <t>BR3976</t>
  </si>
  <si>
    <t>Stonehouse (WS)</t>
  </si>
  <si>
    <t>BR3978</t>
  </si>
  <si>
    <t>Stratford Upon Avon  (WS)</t>
  </si>
  <si>
    <t>BR3980</t>
  </si>
  <si>
    <t>Sunbury Admin (WS)</t>
  </si>
  <si>
    <t>BR3983</t>
  </si>
  <si>
    <t>Swanmore (WS)</t>
  </si>
  <si>
    <t>BR3984</t>
  </si>
  <si>
    <t>The Burnhams (WS)</t>
  </si>
  <si>
    <t>BR3985</t>
  </si>
  <si>
    <t>The Challows (WS)</t>
  </si>
  <si>
    <t>BR3987</t>
  </si>
  <si>
    <t>Tidenham (WS)</t>
  </si>
  <si>
    <t>BR3989</t>
  </si>
  <si>
    <t>Tintinhull &amp; Chilthorne (WS)</t>
  </si>
  <si>
    <t>BR3990</t>
  </si>
  <si>
    <t>Tregaron &amp; District (WS)</t>
  </si>
  <si>
    <t>BR3991</t>
  </si>
  <si>
    <t>Tring &amp; Berkhamsted Admin (WS)</t>
  </si>
  <si>
    <t>BR3994</t>
  </si>
  <si>
    <t>Ulverston (WS)</t>
  </si>
  <si>
    <t>BR3995</t>
  </si>
  <si>
    <t>Upton By Chester (WS)</t>
  </si>
  <si>
    <t>BR3996</t>
  </si>
  <si>
    <t>Usk &amp; District (WS)</t>
  </si>
  <si>
    <t>BR4003</t>
  </si>
  <si>
    <t>Wednesbury (WS)</t>
  </si>
  <si>
    <t>BR4004</t>
  </si>
  <si>
    <t>Wellington &amp; District (WS)</t>
  </si>
  <si>
    <t>BR4006</t>
  </si>
  <si>
    <t>West Clandon (WS)</t>
  </si>
  <si>
    <t>BR4007</t>
  </si>
  <si>
    <t>Whitchurch &amp; Pensford (WS)</t>
  </si>
  <si>
    <t>BR4008</t>
  </si>
  <si>
    <t>Willingham (WS)</t>
  </si>
  <si>
    <t>BR4010</t>
  </si>
  <si>
    <t>Wiltshire County (WS)</t>
  </si>
  <si>
    <t>BR4015</t>
  </si>
  <si>
    <t>Woodchurch (WS)</t>
  </si>
  <si>
    <t>BR4016</t>
  </si>
  <si>
    <t>Woodstock (WS)</t>
  </si>
  <si>
    <t>BR4017</t>
  </si>
  <si>
    <t>Worcester Park (WS)</t>
  </si>
  <si>
    <t>BR4018</t>
  </si>
  <si>
    <t>Workington (WS)</t>
  </si>
  <si>
    <t>BR4019</t>
  </si>
  <si>
    <t>Worthies (WS)</t>
  </si>
  <si>
    <t>BR4021</t>
  </si>
  <si>
    <t>Wythall &amp; District (WS)</t>
  </si>
  <si>
    <t>BR4027</t>
  </si>
  <si>
    <t>Shaw &amp; Crompton (WS)</t>
  </si>
  <si>
    <t>BR3955</t>
  </si>
  <si>
    <t>Romford (Ws)</t>
  </si>
  <si>
    <t>BR3927</t>
  </si>
  <si>
    <t>Newton Abbot (Ws)</t>
  </si>
  <si>
    <t>BR0802</t>
  </si>
  <si>
    <t>CSB Drinkstone RBL</t>
  </si>
  <si>
    <t>BR0968</t>
  </si>
  <si>
    <t>New Addington RBL</t>
  </si>
  <si>
    <t>BR1477</t>
  </si>
  <si>
    <t>Lytham &amp; Ansdell RBL</t>
  </si>
  <si>
    <t>BR1482</t>
  </si>
  <si>
    <t>Poulton Le Fylde RBL</t>
  </si>
  <si>
    <t>BR2119</t>
  </si>
  <si>
    <t>Witley &amp; District RBL</t>
  </si>
  <si>
    <t>BR3718</t>
  </si>
  <si>
    <t>Westminster</t>
  </si>
  <si>
    <t>BR4032</t>
  </si>
  <si>
    <t>Rothwell (Kettering) RBL</t>
  </si>
  <si>
    <t>BR4057</t>
  </si>
  <si>
    <t>BR0747</t>
  </si>
  <si>
    <t>Dorchester &amp; Dist Branch RBL</t>
  </si>
  <si>
    <t>BR0782</t>
  </si>
  <si>
    <t>CSB Aldeburgh RBL</t>
  </si>
  <si>
    <t>BR0785</t>
  </si>
  <si>
    <t>CSB Barrow &amp; Dist RBL</t>
  </si>
  <si>
    <t>BR0859</t>
  </si>
  <si>
    <t>CSB Yoxford RBL</t>
  </si>
  <si>
    <t>BR1040</t>
  </si>
  <si>
    <t>CSB Northallerton Branch RBL</t>
  </si>
  <si>
    <t>BR1067</t>
  </si>
  <si>
    <t>CSB Middlesbrough Branch RBL</t>
  </si>
  <si>
    <t>BR1247</t>
  </si>
  <si>
    <t>CSB Roos &amp; Dist RBL</t>
  </si>
  <si>
    <t>BR1809</t>
  </si>
  <si>
    <t>CSB Kintbury</t>
  </si>
  <si>
    <t>BR4037</t>
  </si>
  <si>
    <t>Port St Mary RBL</t>
  </si>
  <si>
    <t>BR2561</t>
  </si>
  <si>
    <t>Alderbury</t>
  </si>
  <si>
    <t>BR2420</t>
  </si>
  <si>
    <t>Dorchester  (CSB)</t>
  </si>
  <si>
    <t>BR4046</t>
  </si>
  <si>
    <t>Watford RBL</t>
  </si>
  <si>
    <t>GP0240</t>
  </si>
  <si>
    <t>Wakefield Group</t>
  </si>
  <si>
    <t>BR4034</t>
  </si>
  <si>
    <t>Hillsborough Royal</t>
  </si>
  <si>
    <t>BR4039</t>
  </si>
  <si>
    <t>Bassingbourn &amp; District</t>
  </si>
  <si>
    <t>GP0237</t>
  </si>
  <si>
    <t>Group - Leeds</t>
  </si>
  <si>
    <t>BR3348</t>
  </si>
  <si>
    <t>Belbroughton</t>
  </si>
  <si>
    <t>BR4058</t>
  </si>
  <si>
    <t>Radcliffe</t>
  </si>
  <si>
    <t>BR4050</t>
  </si>
  <si>
    <t>Huntingdon (WS)</t>
  </si>
  <si>
    <t>BR4051</t>
  </si>
  <si>
    <t>Isle of Man (WS)</t>
  </si>
  <si>
    <t>BR4052</t>
  </si>
  <si>
    <t>Berkshire (WS)</t>
  </si>
  <si>
    <t>BR4053</t>
  </si>
  <si>
    <t>Cumberland (WS)</t>
  </si>
  <si>
    <t>BR4054</t>
  </si>
  <si>
    <t>Derbyshire (WS)</t>
  </si>
  <si>
    <t>BR4055</t>
  </si>
  <si>
    <t>Hampshire (WS)</t>
  </si>
  <si>
    <t>BR4056</t>
  </si>
  <si>
    <t>Hertfordshire (WS)</t>
  </si>
  <si>
    <t>BR4042</t>
  </si>
  <si>
    <t>Brixworth &amp; District</t>
  </si>
  <si>
    <t>BR4041</t>
  </si>
  <si>
    <t>Madrid</t>
  </si>
  <si>
    <t>BR4044</t>
  </si>
  <si>
    <t>Nether Heyford</t>
  </si>
  <si>
    <t>BR0393</t>
  </si>
  <si>
    <t>CSB Arbury Manor RBL</t>
  </si>
  <si>
    <t>BR0419</t>
  </si>
  <si>
    <t xml:space="preserve">CSB Oakington &amp; Westwick RBL </t>
  </si>
  <si>
    <t>BR0604</t>
  </si>
  <si>
    <t>CSB Fenstanton &amp; Hilton RBL</t>
  </si>
  <si>
    <t>BR4038</t>
  </si>
  <si>
    <t>Starcross</t>
  </si>
  <si>
    <t>BR2353</t>
  </si>
  <si>
    <t>CSB Manaton RBL</t>
  </si>
  <si>
    <t>BR3716</t>
  </si>
  <si>
    <t>CSB Riogordo</t>
  </si>
  <si>
    <t>BR3549</t>
  </si>
  <si>
    <t xml:space="preserve">CSB Marbella RBL </t>
  </si>
  <si>
    <t>BR4047</t>
  </si>
  <si>
    <t>North Bermondsey RBL</t>
  </si>
  <si>
    <t>BR4043</t>
  </si>
  <si>
    <t xml:space="preserve">Failsworth </t>
  </si>
  <si>
    <t>BR0636</t>
  </si>
  <si>
    <t>CSB Drayton &amp; District RBL</t>
  </si>
  <si>
    <t>BR1060</t>
  </si>
  <si>
    <t>CSB Kirkby Malzeard &amp; Dist RBL</t>
  </si>
  <si>
    <t>BR2917</t>
  </si>
  <si>
    <t>CSB Leeswood  RBL</t>
  </si>
  <si>
    <t>BR2920</t>
  </si>
  <si>
    <t>CSB Northop  RBL</t>
  </si>
  <si>
    <t>BR4035</t>
  </si>
  <si>
    <t>Alnwick</t>
  </si>
  <si>
    <t>BR4040</t>
  </si>
  <si>
    <t xml:space="preserve">Dinnigton &amp; Ponteland district </t>
  </si>
  <si>
    <t>BR4045</t>
  </si>
  <si>
    <t>BR1777</t>
  </si>
  <si>
    <t>CSB County Wicklow RBL</t>
  </si>
  <si>
    <t>Republic of Ireland</t>
  </si>
  <si>
    <t>BR1774</t>
  </si>
  <si>
    <t>Cork RBL</t>
  </si>
  <si>
    <t>BR1776</t>
  </si>
  <si>
    <t>Dun Laoghaire</t>
  </si>
  <si>
    <t>BR1778</t>
  </si>
  <si>
    <t>Irish Metropolitan RBL</t>
  </si>
  <si>
    <t>BR1780</t>
  </si>
  <si>
    <t>Waterford RBL</t>
  </si>
  <si>
    <t>BR1781</t>
  </si>
  <si>
    <t>CSB Wexford RBL</t>
  </si>
  <si>
    <t>BR1782</t>
  </si>
  <si>
    <t>Dublin Central RBL</t>
  </si>
  <si>
    <t>BR1783</t>
  </si>
  <si>
    <t>Limerick RBL</t>
  </si>
  <si>
    <t>BR1784</t>
  </si>
  <si>
    <t xml:space="preserve">The Claddagh RBL Holding </t>
  </si>
  <si>
    <t>BR3704</t>
  </si>
  <si>
    <t>Midland Counties and Kildare RBL</t>
  </si>
  <si>
    <t>BR2805</t>
  </si>
  <si>
    <t>Carningli RBL</t>
  </si>
  <si>
    <t>BR3167</t>
  </si>
  <si>
    <t>Sandon RBL</t>
  </si>
  <si>
    <t>BR2049</t>
  </si>
  <si>
    <t>CSB Brockham RBL</t>
  </si>
  <si>
    <t>BR2083</t>
  </si>
  <si>
    <t>CSB Holmbury St Mary RBL</t>
  </si>
  <si>
    <t>BR4049</t>
  </si>
  <si>
    <t>Galanos</t>
  </si>
  <si>
    <t>BR3394</t>
  </si>
  <si>
    <t>St Johns &amp; Hallow</t>
  </si>
  <si>
    <t>BR4029</t>
  </si>
  <si>
    <t>Sampford Peverell</t>
  </si>
  <si>
    <t>BR4059</t>
  </si>
  <si>
    <t>Kent WS</t>
  </si>
  <si>
    <t>BR4060</t>
  </si>
  <si>
    <t>Lisburn</t>
  </si>
  <si>
    <t>BR4031</t>
  </si>
  <si>
    <t>Ottery St Mary</t>
  </si>
  <si>
    <t>Region</t>
  </si>
  <si>
    <t>MC Rep</t>
  </si>
  <si>
    <t>MEM</t>
  </si>
  <si>
    <t>County Code</t>
  </si>
  <si>
    <t>Central</t>
  </si>
  <si>
    <t>Hugh Ashton-Moore</t>
  </si>
  <si>
    <t>Chris Jones</t>
  </si>
  <si>
    <t>CN006</t>
  </si>
  <si>
    <t>Ellie Nellis</t>
  </si>
  <si>
    <t>CN034</t>
  </si>
  <si>
    <t>Phil Davies</t>
  </si>
  <si>
    <t>CN007</t>
  </si>
  <si>
    <t>South East</t>
  </si>
  <si>
    <t>Ken Rowbottom(VOL)</t>
  </si>
  <si>
    <t>Susan Sadler</t>
  </si>
  <si>
    <t>CN008</t>
  </si>
  <si>
    <t>Adam Sisman</t>
  </si>
  <si>
    <t>North</t>
  </si>
  <si>
    <t>Dilys Hooper</t>
  </si>
  <si>
    <t>Rachel Venables</t>
  </si>
  <si>
    <t>CN024</t>
  </si>
  <si>
    <t>South West</t>
  </si>
  <si>
    <t>Steve Lewis</t>
  </si>
  <si>
    <t>Martin Pelling</t>
  </si>
  <si>
    <t>CN040</t>
  </si>
  <si>
    <t>Mark Brokenshire</t>
  </si>
  <si>
    <t>Bob Howard</t>
  </si>
  <si>
    <t>CN025</t>
  </si>
  <si>
    <t>Joanne McNamara</t>
  </si>
  <si>
    <t>Midlands</t>
  </si>
  <si>
    <t>Philip Walden</t>
  </si>
  <si>
    <t>Sukbir Bindra</t>
  </si>
  <si>
    <t>CN001</t>
  </si>
  <si>
    <t>Vicky Lickorish</t>
  </si>
  <si>
    <t>CN041</t>
  </si>
  <si>
    <t>Gerry Nunn</t>
  </si>
  <si>
    <t>CN042</t>
  </si>
  <si>
    <t>CN009</t>
  </si>
  <si>
    <t>Alex Winters</t>
  </si>
  <si>
    <t>Robert Millar (VOL)</t>
  </si>
  <si>
    <t>CN073</t>
  </si>
  <si>
    <t>David Tannock</t>
  </si>
  <si>
    <t>Adrian Wright</t>
  </si>
  <si>
    <t>CN063</t>
  </si>
  <si>
    <t>Seamus Brennan</t>
  </si>
  <si>
    <t>CN015</t>
  </si>
  <si>
    <t>Jimmy Hepworth</t>
  </si>
  <si>
    <t>CN027</t>
  </si>
  <si>
    <t>Natalie Davies</t>
  </si>
  <si>
    <t>National, Womens Section and Devolved Nations</t>
  </si>
  <si>
    <t>Kenneth Terry</t>
  </si>
  <si>
    <t>Nicola Burand</t>
  </si>
  <si>
    <t>CN050</t>
  </si>
  <si>
    <t>Sara Wilson</t>
  </si>
  <si>
    <t>CN035</t>
  </si>
  <si>
    <t>Holly Church</t>
  </si>
  <si>
    <t>CN064</t>
  </si>
  <si>
    <t>Laura Hosking</t>
  </si>
  <si>
    <t>CN010</t>
  </si>
  <si>
    <t>CN031</t>
  </si>
  <si>
    <t>CN036</t>
  </si>
  <si>
    <t>Kelly Slark</t>
  </si>
  <si>
    <t>CN037</t>
  </si>
  <si>
    <t>CN026</t>
  </si>
  <si>
    <t>CN002</t>
  </si>
  <si>
    <t>CN003</t>
  </si>
  <si>
    <t>Jane Cosgrove</t>
  </si>
  <si>
    <t>CN075</t>
  </si>
  <si>
    <t>Rachel Wilkins</t>
  </si>
  <si>
    <t>CN012</t>
  </si>
  <si>
    <t>Gary Cocks</t>
  </si>
  <si>
    <t>Kimberley Thornton (VOL)</t>
  </si>
  <si>
    <t>CN019</t>
  </si>
  <si>
    <t>Kenneth Kemp</t>
  </si>
  <si>
    <t>CN060</t>
  </si>
  <si>
    <t>CN004</t>
  </si>
  <si>
    <t>Lebo Nyoni</t>
  </si>
  <si>
    <t>Albert Bell</t>
  </si>
  <si>
    <t>CN032</t>
  </si>
  <si>
    <t>CN023</t>
  </si>
  <si>
    <t>CN005</t>
  </si>
  <si>
    <t>Gaynor Abrams</t>
  </si>
  <si>
    <t>CN013</t>
  </si>
  <si>
    <t>CN033</t>
  </si>
  <si>
    <t>Michael Challinor</t>
  </si>
  <si>
    <t>CN066</t>
  </si>
  <si>
    <t>Hayden Langston</t>
  </si>
  <si>
    <t>CN043</t>
  </si>
  <si>
    <t>Kate Hurley</t>
  </si>
  <si>
    <t>CN020</t>
  </si>
  <si>
    <t>Sharon Turton</t>
  </si>
  <si>
    <t>CN045</t>
  </si>
  <si>
    <t>CN046</t>
  </si>
  <si>
    <t>Anne Thomson</t>
  </si>
  <si>
    <t>CN071</t>
  </si>
  <si>
    <t>CN072</t>
  </si>
  <si>
    <t>CN079</t>
  </si>
  <si>
    <t>Heather D Mason</t>
  </si>
  <si>
    <t>CN014</t>
  </si>
  <si>
    <t>Nik Leeson</t>
  </si>
  <si>
    <t>CN038</t>
  </si>
  <si>
    <t>Pete Pullin</t>
  </si>
  <si>
    <t>CN039</t>
  </si>
  <si>
    <t>Clare Hannington</t>
  </si>
  <si>
    <t>CN068</t>
  </si>
  <si>
    <t>CN029</t>
  </si>
  <si>
    <t>CN044</t>
  </si>
  <si>
    <t>Emma Cox</t>
  </si>
  <si>
    <t>CN080</t>
  </si>
  <si>
    <t>CN069</t>
  </si>
  <si>
    <t>BPT code</t>
  </si>
  <si>
    <t>Branch Number</t>
  </si>
  <si>
    <t>BPT Resolved</t>
  </si>
  <si>
    <t>RP0001</t>
  </si>
  <si>
    <t>RP0002</t>
  </si>
  <si>
    <t>RP0003</t>
  </si>
  <si>
    <t>Yes</t>
  </si>
  <si>
    <t>RP0004</t>
  </si>
  <si>
    <t>RP0005</t>
  </si>
  <si>
    <t>RP0006</t>
  </si>
  <si>
    <t>BR3221</t>
  </si>
  <si>
    <t xml:space="preserve">Branch Closed - Albrighton BPT </t>
  </si>
  <si>
    <t>RP0007</t>
  </si>
  <si>
    <t>RP0008</t>
  </si>
  <si>
    <t>Aldwick RBL</t>
  </si>
  <si>
    <t>RP0009</t>
  </si>
  <si>
    <t>RP0010</t>
  </si>
  <si>
    <t>RP0011</t>
  </si>
  <si>
    <t>RP0012</t>
  </si>
  <si>
    <t>RP0013</t>
  </si>
  <si>
    <t>RP0014</t>
  </si>
  <si>
    <t>RP0015</t>
  </si>
  <si>
    <t>RP0016</t>
  </si>
  <si>
    <t>RP0017</t>
  </si>
  <si>
    <t>RP0018</t>
  </si>
  <si>
    <t>RP0019</t>
  </si>
  <si>
    <t>RP0020</t>
  </si>
  <si>
    <t>RP0021</t>
  </si>
  <si>
    <t>RP0022</t>
  </si>
  <si>
    <t>RP0023</t>
  </si>
  <si>
    <t>BR2043</t>
  </si>
  <si>
    <t>Branch Closed - #Ashtead RBL</t>
  </si>
  <si>
    <t>RP0024</t>
  </si>
  <si>
    <t>RP0025</t>
  </si>
  <si>
    <t>Badsey Aldington RBL</t>
  </si>
  <si>
    <t>RP0026</t>
  </si>
  <si>
    <t>BR2910</t>
  </si>
  <si>
    <t>Bagillt RBL</t>
  </si>
  <si>
    <t>RP0027</t>
  </si>
  <si>
    <t>RP0028</t>
  </si>
  <si>
    <t>BR3134</t>
  </si>
  <si>
    <t>Branch Closed -Ball Green RBL</t>
  </si>
  <si>
    <t>RP0029</t>
  </si>
  <si>
    <t>RP0030</t>
  </si>
  <si>
    <t>RP0031</t>
  </si>
  <si>
    <t>RP0032</t>
  </si>
  <si>
    <t>BR0784</t>
  </si>
  <si>
    <t>BRANCH CLOSED Bardwell RBL</t>
  </si>
  <si>
    <t>RP0033</t>
  </si>
  <si>
    <t>RP0034</t>
  </si>
  <si>
    <t>RP0035</t>
  </si>
  <si>
    <t>Unknown</t>
  </si>
  <si>
    <t>BR0986</t>
  </si>
  <si>
    <t>RP0036</t>
  </si>
  <si>
    <t>RP0037</t>
  </si>
  <si>
    <t>RP0038</t>
  </si>
  <si>
    <t>RP0039</t>
  </si>
  <si>
    <t>RP0040</t>
  </si>
  <si>
    <t>RP0041</t>
  </si>
  <si>
    <t>RP0042</t>
  </si>
  <si>
    <t>RP0043</t>
  </si>
  <si>
    <t>BR0987</t>
  </si>
  <si>
    <t>Battersea &amp; S Wands RBL</t>
  </si>
  <si>
    <t>RP0044</t>
  </si>
  <si>
    <t>RP0045</t>
  </si>
  <si>
    <t>RP0046</t>
  </si>
  <si>
    <t>RP0047</t>
  </si>
  <si>
    <t>RP0048</t>
  </si>
  <si>
    <t>BR2775</t>
  </si>
  <si>
    <t>Bedlinog RBL</t>
  </si>
  <si>
    <t>RP0049</t>
  </si>
  <si>
    <t>RP0050</t>
  </si>
  <si>
    <t>RP0051</t>
  </si>
  <si>
    <t>RP0052</t>
  </si>
  <si>
    <t>BR0083</t>
  </si>
  <si>
    <t>Belton Sub Branch RBL</t>
  </si>
  <si>
    <t>RP0053</t>
  </si>
  <si>
    <t>RP0054</t>
  </si>
  <si>
    <t>BR2309</t>
  </si>
  <si>
    <t>Bideford RBL</t>
  </si>
  <si>
    <t>RP0055</t>
  </si>
  <si>
    <t>RP0056</t>
  </si>
  <si>
    <t>RP0057</t>
  </si>
  <si>
    <t>RP0058</t>
  </si>
  <si>
    <t>BR1087</t>
  </si>
  <si>
    <t>Bingley RBL</t>
  </si>
  <si>
    <t>RP0059</t>
  </si>
  <si>
    <t>RP0060</t>
  </si>
  <si>
    <t>BR3543</t>
  </si>
  <si>
    <t>(BRANCH CLOSED) Birmingham RBL Branch</t>
  </si>
  <si>
    <t>RP0061</t>
  </si>
  <si>
    <t>RP0062</t>
  </si>
  <si>
    <t>RP0063</t>
  </si>
  <si>
    <t>RP0064</t>
  </si>
  <si>
    <t>RP0065</t>
  </si>
  <si>
    <t>RP0066</t>
  </si>
  <si>
    <t>RP0067</t>
  </si>
  <si>
    <t>RP0068</t>
  </si>
  <si>
    <t>RP0069</t>
  </si>
  <si>
    <t>No Branch</t>
  </si>
  <si>
    <t>RP0070</t>
  </si>
  <si>
    <t>RP0071</t>
  </si>
  <si>
    <t>RP0072</t>
  </si>
  <si>
    <t>RP0073</t>
  </si>
  <si>
    <t>RP0074</t>
  </si>
  <si>
    <t>RP0075</t>
  </si>
  <si>
    <t>RP0076</t>
  </si>
  <si>
    <t>RP0077</t>
  </si>
  <si>
    <t>RP0078</t>
  </si>
  <si>
    <t>Bognor Regis &amp; District CSB RBL</t>
  </si>
  <si>
    <t>RP0079</t>
  </si>
  <si>
    <t>RP0080</t>
  </si>
  <si>
    <t>RP0081</t>
  </si>
  <si>
    <t>RP0082</t>
  </si>
  <si>
    <t>RP0083</t>
  </si>
  <si>
    <t>RP0084</t>
  </si>
  <si>
    <t>RP0085</t>
  </si>
  <si>
    <t>BR3110</t>
  </si>
  <si>
    <t>Hereford City South RBL Sub Branch</t>
  </si>
  <si>
    <t>RP0086</t>
  </si>
  <si>
    <t>BR1049</t>
  </si>
  <si>
    <t>Branch Closed - Skelton RBL</t>
  </si>
  <si>
    <t>RP0087</t>
  </si>
  <si>
    <t>BR1885</t>
  </si>
  <si>
    <t>Branch Closed - Manor RBL</t>
  </si>
  <si>
    <t>RP0088</t>
  </si>
  <si>
    <t>BR0924</t>
  </si>
  <si>
    <t>Branch Closed - Hayes &amp; Harlington RBL</t>
  </si>
  <si>
    <t>RP0089</t>
  </si>
  <si>
    <t>BR0429</t>
  </si>
  <si>
    <t xml:space="preserve">Branch Closed - Stretham RBL </t>
  </si>
  <si>
    <t>RP0090</t>
  </si>
  <si>
    <t>BR2066</t>
  </si>
  <si>
    <t>Branch Closed - Dunsfold &amp; Hascombe RBL</t>
  </si>
  <si>
    <t>RP0091</t>
  </si>
  <si>
    <t>RP0092</t>
  </si>
  <si>
    <t>BR0908</t>
  </si>
  <si>
    <t>Branch Closed - Acton RBL</t>
  </si>
  <si>
    <t>RP0093</t>
  </si>
  <si>
    <t>BR2121</t>
  </si>
  <si>
    <t>Branch Closed - Woodstreet RBL</t>
  </si>
  <si>
    <t>RP0094</t>
  </si>
  <si>
    <t>BR0916</t>
  </si>
  <si>
    <t>BRANCH CLOSED Finchley RBL</t>
  </si>
  <si>
    <t>RP0095</t>
  </si>
  <si>
    <t>RP0096</t>
  </si>
  <si>
    <t>RP0097</t>
  </si>
  <si>
    <t>BR0339</t>
  </si>
  <si>
    <t>Branch Closed - Amersham Old Town RBL</t>
  </si>
  <si>
    <t>RP0098</t>
  </si>
  <si>
    <t>BR2131</t>
  </si>
  <si>
    <t>BRANCH CLOSED Ashington W Sussex RBL</t>
  </si>
  <si>
    <t>RP0099</t>
  </si>
  <si>
    <t>BR3136</t>
  </si>
  <si>
    <t>Branch Closed Berryhill &amp; Harley RBL</t>
  </si>
  <si>
    <t>RP0100</t>
  </si>
  <si>
    <t>RP0101</t>
  </si>
  <si>
    <t>BR2629</t>
  </si>
  <si>
    <t>BRANCH CLOSED Llanwrtyd Wells RBL</t>
  </si>
  <si>
    <t>RP0102</t>
  </si>
  <si>
    <t>BR0582</t>
  </si>
  <si>
    <t>BRANCH CLOSED London Colney RBL</t>
  </si>
  <si>
    <t>RP0103</t>
  </si>
  <si>
    <t>BR1986</t>
  </si>
  <si>
    <t>Branch Closed - Lydd RBL</t>
  </si>
  <si>
    <t>RP0104</t>
  </si>
  <si>
    <t>BR1672</t>
  </si>
  <si>
    <t>Branch Closed - Woolston RBL</t>
  </si>
  <si>
    <t>RP0105</t>
  </si>
  <si>
    <t>BR2211</t>
  </si>
  <si>
    <t>BRANCH CLOSED - Scaynes Hill RBL</t>
  </si>
  <si>
    <t>RP0106</t>
  </si>
  <si>
    <t>BR3428</t>
  </si>
  <si>
    <t>Branch Closed - South Guernsey RBL</t>
  </si>
  <si>
    <t>RP0107</t>
  </si>
  <si>
    <t>BR2023</t>
  </si>
  <si>
    <t>Branch Closed - Stoke RBL</t>
  </si>
  <si>
    <t>RP0108</t>
  </si>
  <si>
    <t>BR0899</t>
  </si>
  <si>
    <t>Branch Closed - Tottenham RBL</t>
  </si>
  <si>
    <t>RP0109</t>
  </si>
  <si>
    <t>BR1032</t>
  </si>
  <si>
    <t>BRANCH CLOSED Hinderwell RBL</t>
  </si>
  <si>
    <t>RP0110</t>
  </si>
  <si>
    <t>RP0111</t>
  </si>
  <si>
    <t>RP0112</t>
  </si>
  <si>
    <t>RP0113</t>
  </si>
  <si>
    <t>RP0114</t>
  </si>
  <si>
    <t>RP0115</t>
  </si>
  <si>
    <t>RP0116</t>
  </si>
  <si>
    <t>RP0117</t>
  </si>
  <si>
    <t>RP0118</t>
  </si>
  <si>
    <t>RP0119</t>
  </si>
  <si>
    <t>RP0120</t>
  </si>
  <si>
    <t>RP0121</t>
  </si>
  <si>
    <t>RP0122</t>
  </si>
  <si>
    <t>RP0123</t>
  </si>
  <si>
    <t>BR3287</t>
  </si>
  <si>
    <t>(BRANCH CLOSED) Brinklow RBL</t>
  </si>
  <si>
    <t>RP0124</t>
  </si>
  <si>
    <t>RP0125</t>
  </si>
  <si>
    <t>RP0126</t>
  </si>
  <si>
    <t>RP0127</t>
  </si>
  <si>
    <t>RP0128</t>
  </si>
  <si>
    <t>RP0129</t>
  </si>
  <si>
    <t>RP0130</t>
  </si>
  <si>
    <t>BR1526</t>
  </si>
  <si>
    <t>Branch Closed - Broughton RBL</t>
  </si>
  <si>
    <t>RP0131</t>
  </si>
  <si>
    <t>RP0132</t>
  </si>
  <si>
    <t>RP0133</t>
  </si>
  <si>
    <t>RP0134</t>
  </si>
  <si>
    <t>RP0135</t>
  </si>
  <si>
    <t>RP0136</t>
  </si>
  <si>
    <t>RP0137</t>
  </si>
  <si>
    <t>RP0138</t>
  </si>
  <si>
    <t>RP0139</t>
  </si>
  <si>
    <t>RP0140</t>
  </si>
  <si>
    <t>RP0141</t>
  </si>
  <si>
    <t>RP0142</t>
  </si>
  <si>
    <t>RP0143</t>
  </si>
  <si>
    <t>RP0144</t>
  </si>
  <si>
    <t>RP0145</t>
  </si>
  <si>
    <t>BR2894</t>
  </si>
  <si>
    <t>Branch Closed - Caergwrle RBL</t>
  </si>
  <si>
    <t>RP0146</t>
  </si>
  <si>
    <t>RP0147</t>
  </si>
  <si>
    <t>RP0148</t>
  </si>
  <si>
    <t>BR3232</t>
  </si>
  <si>
    <t>Branch Closed - Cannock RBL</t>
  </si>
  <si>
    <t>RP0149</t>
  </si>
  <si>
    <t>RP0150</t>
  </si>
  <si>
    <t>RP0151</t>
  </si>
  <si>
    <t>RP0152</t>
  </si>
  <si>
    <t>RP0153</t>
  </si>
  <si>
    <t>RP0154</t>
  </si>
  <si>
    <t>RP0155</t>
  </si>
  <si>
    <t>RP0156</t>
  </si>
  <si>
    <t>RP0157</t>
  </si>
  <si>
    <t>RP0158</t>
  </si>
  <si>
    <t>RP0159</t>
  </si>
  <si>
    <t>RP0160</t>
  </si>
  <si>
    <t>Chelmsford RBL (See RP0161)</t>
  </si>
  <si>
    <t>RP0161</t>
  </si>
  <si>
    <t>BR0479</t>
  </si>
  <si>
    <t>Branch Closed - Galleywood RBL (see RP0160)</t>
  </si>
  <si>
    <t>RP0162</t>
  </si>
  <si>
    <t>BR2982</t>
  </si>
  <si>
    <t>Chelmsley Wood No1 RBL</t>
  </si>
  <si>
    <t>RP0163</t>
  </si>
  <si>
    <t>RP0164</t>
  </si>
  <si>
    <t>RP0165</t>
  </si>
  <si>
    <t>RP0166</t>
  </si>
  <si>
    <t>RP0167</t>
  </si>
  <si>
    <t>RP0168</t>
  </si>
  <si>
    <t>BR0869</t>
  </si>
  <si>
    <t>Cheshunt &amp; District RBL</t>
  </si>
  <si>
    <t>RP0169</t>
  </si>
  <si>
    <t>RP0170</t>
  </si>
  <si>
    <t>RP0171</t>
  </si>
  <si>
    <t>RP0172</t>
  </si>
  <si>
    <t>RP0173</t>
  </si>
  <si>
    <t>RP0174</t>
  </si>
  <si>
    <t>BR0955</t>
  </si>
  <si>
    <t>Chislehurst RBL</t>
  </si>
  <si>
    <t>RP0175</t>
  </si>
  <si>
    <t>RP0176</t>
  </si>
  <si>
    <t>RP0177</t>
  </si>
  <si>
    <t>RP0178</t>
  </si>
  <si>
    <t>RP0179</t>
  </si>
  <si>
    <t>RP0180</t>
  </si>
  <si>
    <t>BR1213</t>
  </si>
  <si>
    <t>Branch Closed - Sharlston RBL</t>
  </si>
  <si>
    <t>RP0181</t>
  </si>
  <si>
    <t>RP0182</t>
  </si>
  <si>
    <t>RP0183</t>
  </si>
  <si>
    <t>Clayton &amp; Keymer CSB RBL</t>
  </si>
  <si>
    <t>RP0184</t>
  </si>
  <si>
    <t>RP0185</t>
  </si>
  <si>
    <t>RP0186</t>
  </si>
  <si>
    <t>RP0187</t>
  </si>
  <si>
    <t>RP0188</t>
  </si>
  <si>
    <t>RP0189</t>
  </si>
  <si>
    <t>RP0190</t>
  </si>
  <si>
    <t>RP0191</t>
  </si>
  <si>
    <t>RP0192</t>
  </si>
  <si>
    <t>RP0193</t>
  </si>
  <si>
    <t>RP0194</t>
  </si>
  <si>
    <t>BR1303</t>
  </si>
  <si>
    <t>Cowgate Blakelaw RBL</t>
  </si>
  <si>
    <t>RP0195</t>
  </si>
  <si>
    <t>RP0196</t>
  </si>
  <si>
    <t>RP0197</t>
  </si>
  <si>
    <t>BR0993</t>
  </si>
  <si>
    <t>Branch Closed - Cranford RBL</t>
  </si>
  <si>
    <t>RP0198</t>
  </si>
  <si>
    <t>RP0199</t>
  </si>
  <si>
    <t>RP0200</t>
  </si>
  <si>
    <t>RP0201</t>
  </si>
  <si>
    <t>RP0202</t>
  </si>
  <si>
    <t>RP0203</t>
  </si>
  <si>
    <t>RP0204</t>
  </si>
  <si>
    <t>RP0205</t>
  </si>
  <si>
    <t>BR1597</t>
  </si>
  <si>
    <t>Branch Closed - Croxteth &amp; Gillmoss RBL</t>
  </si>
  <si>
    <t>RP0206</t>
  </si>
  <si>
    <t>RP0207</t>
  </si>
  <si>
    <t>RP0208</t>
  </si>
  <si>
    <t>RP0209</t>
  </si>
  <si>
    <t>RP0210</t>
  </si>
  <si>
    <t>RP0211</t>
  </si>
  <si>
    <t>RP0212</t>
  </si>
  <si>
    <t>BR0472</t>
  </si>
  <si>
    <t>Danbury &amp; Distict RBL</t>
  </si>
  <si>
    <t>RP0213</t>
  </si>
  <si>
    <t>RP0214</t>
  </si>
  <si>
    <t>RP0215</t>
  </si>
  <si>
    <t>BR1948</t>
  </si>
  <si>
    <t>Branch Closed - Dartford &amp; District RBL</t>
  </si>
  <si>
    <t>RP0216</t>
  </si>
  <si>
    <t>RP0217</t>
  </si>
  <si>
    <t>RP0218</t>
  </si>
  <si>
    <t>RP0219</t>
  </si>
  <si>
    <t>RP0220</t>
  </si>
  <si>
    <t>BR0351</t>
  </si>
  <si>
    <t>Branch Closed - Denham RBL</t>
  </si>
  <si>
    <t>RP0221</t>
  </si>
  <si>
    <t>BR1427</t>
  </si>
  <si>
    <t>Branch Closed - Distingdon RBL</t>
  </si>
  <si>
    <t>RP0222</t>
  </si>
  <si>
    <t>BR1720</t>
  </si>
  <si>
    <t>Branch Closed - Donaghadee RBL</t>
  </si>
  <si>
    <t>RP0223</t>
  </si>
  <si>
    <t>RP0224</t>
  </si>
  <si>
    <t>RP0225</t>
  </si>
  <si>
    <t>Dorchester Dorset RBL</t>
  </si>
  <si>
    <t>RP0226</t>
  </si>
  <si>
    <t>RP0227</t>
  </si>
  <si>
    <t>RP0228</t>
  </si>
  <si>
    <t>BR1253</t>
  </si>
  <si>
    <t>Branch Closed Langtoft &amp; Kilham RBL</t>
  </si>
  <si>
    <t>RP0229</t>
  </si>
  <si>
    <t>RP0230</t>
  </si>
  <si>
    <t>RP0231</t>
  </si>
  <si>
    <t>RP0232</t>
  </si>
  <si>
    <t>RP0233</t>
  </si>
  <si>
    <t>RP0234</t>
  </si>
  <si>
    <t>RP0235</t>
  </si>
  <si>
    <t>BR1266</t>
  </si>
  <si>
    <t>Branch Closed - Durham City  RBL</t>
  </si>
  <si>
    <t>RP0236</t>
  </si>
  <si>
    <t>RP0237</t>
  </si>
  <si>
    <t>RP0238</t>
  </si>
  <si>
    <t>RP0239</t>
  </si>
  <si>
    <t>RP0240</t>
  </si>
  <si>
    <t>RP0241</t>
  </si>
  <si>
    <t>RP0242</t>
  </si>
  <si>
    <t>RP0243</t>
  </si>
  <si>
    <t>RP0244</t>
  </si>
  <si>
    <t>RP0245</t>
  </si>
  <si>
    <t>RP0246</t>
  </si>
  <si>
    <t>RP0247</t>
  </si>
  <si>
    <t>RP0248</t>
  </si>
  <si>
    <t>RP0249</t>
  </si>
  <si>
    <t>RP0250</t>
  </si>
  <si>
    <t>RP0251</t>
  </si>
  <si>
    <t>RP0252</t>
  </si>
  <si>
    <t>RP0253</t>
  </si>
  <si>
    <t>RP0254</t>
  </si>
  <si>
    <t>RP0255</t>
  </si>
  <si>
    <t>RP0256</t>
  </si>
  <si>
    <t>BR3297</t>
  </si>
  <si>
    <t>Branch Closed - Exhall RBL</t>
  </si>
  <si>
    <t>RP0257</t>
  </si>
  <si>
    <t>Eynsham CSB RBL</t>
  </si>
  <si>
    <t>RP0258</t>
  </si>
  <si>
    <t>RP0259</t>
  </si>
  <si>
    <t>RP0260</t>
  </si>
  <si>
    <t>BR1634</t>
  </si>
  <si>
    <t>Branch Closed - Farnwoth &amp; Kearsley RBL</t>
  </si>
  <si>
    <t>RP0261</t>
  </si>
  <si>
    <t>RP0262</t>
  </si>
  <si>
    <t>RP0263</t>
  </si>
  <si>
    <t>RP0264</t>
  </si>
  <si>
    <t>RP0265</t>
  </si>
  <si>
    <t>RP0266</t>
  </si>
  <si>
    <t>BR2827</t>
  </si>
  <si>
    <t>Ferndale &amp; District RBL</t>
  </si>
  <si>
    <t>RP0267</t>
  </si>
  <si>
    <t>RP0268</t>
  </si>
  <si>
    <t>RP0269</t>
  </si>
  <si>
    <t>Finaghy RBL</t>
  </si>
  <si>
    <t>RP0270</t>
  </si>
  <si>
    <t>RP0271</t>
  </si>
  <si>
    <t>RP0272</t>
  </si>
  <si>
    <t>RP0273</t>
  </si>
  <si>
    <t>RP0274</t>
  </si>
  <si>
    <t>RP0275</t>
  </si>
  <si>
    <t>RP0276</t>
  </si>
  <si>
    <t>RP0277</t>
  </si>
  <si>
    <t>RP0278</t>
  </si>
  <si>
    <t>RP0279</t>
  </si>
  <si>
    <t>BR1729</t>
  </si>
  <si>
    <t>Branch Closed - Gilford RBL</t>
  </si>
  <si>
    <t>RP0280</t>
  </si>
  <si>
    <t>RP0281</t>
  </si>
  <si>
    <t>RP0282</t>
  </si>
  <si>
    <t>RP0283</t>
  </si>
  <si>
    <t>RP0284</t>
  </si>
  <si>
    <t xml:space="preserve">BR1469 - Grange Over Sands </t>
  </si>
  <si>
    <t>RP0285</t>
  </si>
  <si>
    <t>BR1963</t>
  </si>
  <si>
    <t>BRANCH CLOSED Gravesend RBL</t>
  </si>
  <si>
    <t>RP0286</t>
  </si>
  <si>
    <t>RP0287</t>
  </si>
  <si>
    <t>RP0288</t>
  </si>
  <si>
    <t>RP0289</t>
  </si>
  <si>
    <t>RP0290</t>
  </si>
  <si>
    <t>RP0291</t>
  </si>
  <si>
    <t>RP0292</t>
  </si>
  <si>
    <t>RP0293</t>
  </si>
  <si>
    <t>RP0294</t>
  </si>
  <si>
    <t>RP0295</t>
  </si>
  <si>
    <t>RP0296</t>
  </si>
  <si>
    <t>RP0297</t>
  </si>
  <si>
    <t>RP0298</t>
  </si>
  <si>
    <t>RP0299</t>
  </si>
  <si>
    <t>RP0300</t>
  </si>
  <si>
    <t>RP0301</t>
  </si>
  <si>
    <t>BR2497</t>
  </si>
  <si>
    <t>Hambridge &amp; Westport RBL Sub Branch</t>
  </si>
  <si>
    <t>RP0302</t>
  </si>
  <si>
    <t>BR2425</t>
  </si>
  <si>
    <t>Hamworthy RBL</t>
  </si>
  <si>
    <t>RP0303</t>
  </si>
  <si>
    <t>RP0304</t>
  </si>
  <si>
    <t>RP0305</t>
  </si>
  <si>
    <t>RP0306</t>
  </si>
  <si>
    <t>RP0307</t>
  </si>
  <si>
    <t>RP0308</t>
  </si>
  <si>
    <t>RP0309</t>
  </si>
  <si>
    <t>RP0310</t>
  </si>
  <si>
    <t>RP0311</t>
  </si>
  <si>
    <t>RP0312</t>
  </si>
  <si>
    <t>Haslemere CSB RBL</t>
  </si>
  <si>
    <t>RP0313</t>
  </si>
  <si>
    <t>Hastings &amp; St Leonards (CSB) RBL</t>
  </si>
  <si>
    <t>RP0314</t>
  </si>
  <si>
    <t>RP0315</t>
  </si>
  <si>
    <t>RP0316</t>
  </si>
  <si>
    <t>RP0317</t>
  </si>
  <si>
    <t>RP0318</t>
  </si>
  <si>
    <t>Headington CSB RBL</t>
  </si>
  <si>
    <t>RP0319</t>
  </si>
  <si>
    <t>RP0320</t>
  </si>
  <si>
    <t>RP0321</t>
  </si>
  <si>
    <t>RP0322</t>
  </si>
  <si>
    <t>RP0323</t>
  </si>
  <si>
    <t>BR2261</t>
  </si>
  <si>
    <t>(BRANCH CLOSED) Mullion RBL</t>
  </si>
  <si>
    <t>RP0324</t>
  </si>
  <si>
    <t>BR1000</t>
  </si>
  <si>
    <t>Branch Closed - Hersham RBL</t>
  </si>
  <si>
    <t>RP0325</t>
  </si>
  <si>
    <t>Hessle RBL</t>
  </si>
  <si>
    <t>RP0326</t>
  </si>
  <si>
    <t>RP0327</t>
  </si>
  <si>
    <t>RP0328</t>
  </si>
  <si>
    <t>RP0329</t>
  </si>
  <si>
    <t>RP0330</t>
  </si>
  <si>
    <t>BR1535</t>
  </si>
  <si>
    <t>Branch Closed - Higher Blackley RBL</t>
  </si>
  <si>
    <t>RP0331</t>
  </si>
  <si>
    <t>BR1635</t>
  </si>
  <si>
    <t>Branch Closed - Higher Ince RBL</t>
  </si>
  <si>
    <t>RP0332</t>
  </si>
  <si>
    <t>RP0333</t>
  </si>
  <si>
    <t>RP0334</t>
  </si>
  <si>
    <t>RP0335</t>
  </si>
  <si>
    <t>RP0336</t>
  </si>
  <si>
    <t>RP0337</t>
  </si>
  <si>
    <t>RP0338</t>
  </si>
  <si>
    <t>RP0339</t>
  </si>
  <si>
    <t>RP0340</t>
  </si>
  <si>
    <t>RP0341</t>
  </si>
  <si>
    <t>BR0881</t>
  </si>
  <si>
    <t>BRANCH CLOSED Hornsey RBL</t>
  </si>
  <si>
    <t>RP0342</t>
  </si>
  <si>
    <t>RP0343</t>
  </si>
  <si>
    <t>RP0344</t>
  </si>
  <si>
    <t>RP0345</t>
  </si>
  <si>
    <t>RP0346</t>
  </si>
  <si>
    <t>Shelly Branch???</t>
  </si>
  <si>
    <t>RP0347</t>
  </si>
  <si>
    <t>RP0348</t>
  </si>
  <si>
    <t>RP0349</t>
  </si>
  <si>
    <t>RP0350</t>
  </si>
  <si>
    <t>RP0351</t>
  </si>
  <si>
    <t>RP0352</t>
  </si>
  <si>
    <t>RP0353</t>
  </si>
  <si>
    <t>RP0354</t>
  </si>
  <si>
    <t>RP0355</t>
  </si>
  <si>
    <t>RP0356</t>
  </si>
  <si>
    <t>RP0357</t>
  </si>
  <si>
    <t>RP0358</t>
  </si>
  <si>
    <t>RP0359</t>
  </si>
  <si>
    <t>RP0360</t>
  </si>
  <si>
    <t>RP0361</t>
  </si>
  <si>
    <t>RP0362</t>
  </si>
  <si>
    <t>RP0363</t>
  </si>
  <si>
    <t>RP0364</t>
  </si>
  <si>
    <t>BR2986</t>
  </si>
  <si>
    <t>Kings Heath RBL</t>
  </si>
  <si>
    <t>RP0365</t>
  </si>
  <si>
    <t>RP0366</t>
  </si>
  <si>
    <t>BR2988</t>
  </si>
  <si>
    <t>Kingstanding North Birmingham Sub Branch RBL</t>
  </si>
  <si>
    <t>RP0367</t>
  </si>
  <si>
    <t>RP0368</t>
  </si>
  <si>
    <t>BR2086</t>
  </si>
  <si>
    <t>Kingston On Thames RBL</t>
  </si>
  <si>
    <t>RP0369</t>
  </si>
  <si>
    <t>RP0370</t>
  </si>
  <si>
    <t>RP0371</t>
  </si>
  <si>
    <t>RP0372</t>
  </si>
  <si>
    <t>RP0373</t>
  </si>
  <si>
    <t>RP0374</t>
  </si>
  <si>
    <t>RP0375</t>
  </si>
  <si>
    <t>RP0376</t>
  </si>
  <si>
    <t>RP0377</t>
  </si>
  <si>
    <t>RP0378</t>
  </si>
  <si>
    <t>Lakenheath RBL - CSB</t>
  </si>
  <si>
    <t>RP0379</t>
  </si>
  <si>
    <t>RP0380</t>
  </si>
  <si>
    <t>RP0381</t>
  </si>
  <si>
    <t>RP0382</t>
  </si>
  <si>
    <t>RP0383</t>
  </si>
  <si>
    <t>RP0384</t>
  </si>
  <si>
    <t>RP0385</t>
  </si>
  <si>
    <t>BR3284</t>
  </si>
  <si>
    <t>BRANCH CLOSED Bishops Itchington RBL</t>
  </si>
  <si>
    <t>RP0386</t>
  </si>
  <si>
    <t>RP0387</t>
  </si>
  <si>
    <t>RP0388</t>
  </si>
  <si>
    <t>RP0389</t>
  </si>
  <si>
    <t>Leeswood Sub Branch RBL</t>
  </si>
  <si>
    <t>RP0390</t>
  </si>
  <si>
    <t>BR0103</t>
  </si>
  <si>
    <t>Branch Closed - Leicester  RBL</t>
  </si>
  <si>
    <t>RP0391</t>
  </si>
  <si>
    <t>RP0392</t>
  </si>
  <si>
    <t>RP0393</t>
  </si>
  <si>
    <t>Croston Branch???</t>
  </si>
  <si>
    <t>RP0394</t>
  </si>
  <si>
    <t>RP0395</t>
  </si>
  <si>
    <t>RP0396</t>
  </si>
  <si>
    <t>RP0397</t>
  </si>
  <si>
    <t>RP0398</t>
  </si>
  <si>
    <t>RP0399</t>
  </si>
  <si>
    <t>BR3376</t>
  </si>
  <si>
    <t>Littleton &amp; Cleeve Prior RBL Branch</t>
  </si>
  <si>
    <t>RP0400</t>
  </si>
  <si>
    <t>RP0401</t>
  </si>
  <si>
    <t>RP0402</t>
  </si>
  <si>
    <t>RP0403</t>
  </si>
  <si>
    <t>RP0404</t>
  </si>
  <si>
    <t>RP0405</t>
  </si>
  <si>
    <t>BR2975</t>
  </si>
  <si>
    <t>Branch Closed - Llanrwst RBL</t>
  </si>
  <si>
    <t>RP0406</t>
  </si>
  <si>
    <t>RP0407</t>
  </si>
  <si>
    <t>RP0408</t>
  </si>
  <si>
    <t>BR3311</t>
  </si>
  <si>
    <t>Long Lawford RBL</t>
  </si>
  <si>
    <t>RP0409</t>
  </si>
  <si>
    <t>RP0410</t>
  </si>
  <si>
    <t>RP0411</t>
  </si>
  <si>
    <t>Flackwell Heath &amp; District RBL (loudwater)</t>
  </si>
  <si>
    <t>RP0412</t>
  </si>
  <si>
    <t>RP0413</t>
  </si>
  <si>
    <t>RP0414</t>
  </si>
  <si>
    <t>BR2185</t>
  </si>
  <si>
    <t>Branch Closed - Lowfield Heath RBL</t>
  </si>
  <si>
    <t>RP0415</t>
  </si>
  <si>
    <t>RP0416</t>
  </si>
  <si>
    <t>RP0417</t>
  </si>
  <si>
    <t>RP0418</t>
  </si>
  <si>
    <t>RP0419</t>
  </si>
  <si>
    <t>BR2430</t>
  </si>
  <si>
    <t>Lytchett Matravers RBL</t>
  </si>
  <si>
    <t>RP0420</t>
  </si>
  <si>
    <t>RP0421</t>
  </si>
  <si>
    <t>RP0422</t>
  </si>
  <si>
    <t>RP0423</t>
  </si>
  <si>
    <t>RP0424</t>
  </si>
  <si>
    <t>RP0425</t>
  </si>
  <si>
    <t>RP0426</t>
  </si>
  <si>
    <t>RP0427</t>
  </si>
  <si>
    <t>RP0428</t>
  </si>
  <si>
    <t>RP0429</t>
  </si>
  <si>
    <t>RP0430</t>
  </si>
  <si>
    <t>RP0431</t>
  </si>
  <si>
    <t>RP0432</t>
  </si>
  <si>
    <t>RP0433</t>
  </si>
  <si>
    <t>RP0434</t>
  </si>
  <si>
    <t>RP0435</t>
  </si>
  <si>
    <t>RP0436</t>
  </si>
  <si>
    <t>RP0437</t>
  </si>
  <si>
    <t>RP0438</t>
  </si>
  <si>
    <t>RP0439</t>
  </si>
  <si>
    <t>RP0440</t>
  </si>
  <si>
    <t>Middlesbrough Sub Branch RBL</t>
  </si>
  <si>
    <t>RP0441</t>
  </si>
  <si>
    <t>RP0442</t>
  </si>
  <si>
    <t>RP0443</t>
  </si>
  <si>
    <t>RP0444</t>
  </si>
  <si>
    <t>RP0445</t>
  </si>
  <si>
    <t>RP0446</t>
  </si>
  <si>
    <t>RP0447</t>
  </si>
  <si>
    <t>RP0448</t>
  </si>
  <si>
    <t>RP0449</t>
  </si>
  <si>
    <t>RP0450</t>
  </si>
  <si>
    <t>RP0451</t>
  </si>
  <si>
    <t>BR3062</t>
  </si>
  <si>
    <t>Branch Closed - MMoreton In Marsh RBL</t>
  </si>
  <si>
    <t>RP0452</t>
  </si>
  <si>
    <t>RP0453</t>
  </si>
  <si>
    <t>RP0454</t>
  </si>
  <si>
    <t>RP0455</t>
  </si>
  <si>
    <t>RP0456</t>
  </si>
  <si>
    <t>RP0457</t>
  </si>
  <si>
    <t>RP0458</t>
  </si>
  <si>
    <t>RP0459</t>
  </si>
  <si>
    <t>RP0460</t>
  </si>
  <si>
    <t>RP0461</t>
  </si>
  <si>
    <t>BR0930</t>
  </si>
  <si>
    <t>New Edgware RBL</t>
  </si>
  <si>
    <t>RP0462</t>
  </si>
  <si>
    <t>BR1413</t>
  </si>
  <si>
    <t>Branch Closed - NEW MILLS RBL</t>
  </si>
  <si>
    <t>RP0463</t>
  </si>
  <si>
    <t>BR1542</t>
  </si>
  <si>
    <t>(BRANCH CLOSED) New Moston RBL</t>
  </si>
  <si>
    <t>RP0464</t>
  </si>
  <si>
    <t>BR1330</t>
  </si>
  <si>
    <t>New Silksworth RBL</t>
  </si>
  <si>
    <t>RP0465</t>
  </si>
  <si>
    <t>RP0466</t>
  </si>
  <si>
    <t>RP0467</t>
  </si>
  <si>
    <t>RP0468</t>
  </si>
  <si>
    <t>RP0469</t>
  </si>
  <si>
    <t>RP0470</t>
  </si>
  <si>
    <t>RP0471</t>
  </si>
  <si>
    <t>RP0472</t>
  </si>
  <si>
    <t>RP0473</t>
  </si>
  <si>
    <t>BR0969</t>
  </si>
  <si>
    <t>(BRANCH CLOSED) Norbury RBL</t>
  </si>
  <si>
    <t>RP0474</t>
  </si>
  <si>
    <t>RP0475</t>
  </si>
  <si>
    <t>RP0476</t>
  </si>
  <si>
    <t>BR0172</t>
  </si>
  <si>
    <t>Branch Closed - North Thoresby &amp; DIst RBL</t>
  </si>
  <si>
    <t>RP0477</t>
  </si>
  <si>
    <t>Northallerton Sub Branch RBL</t>
  </si>
  <si>
    <t>RP0478</t>
  </si>
  <si>
    <t>RP0479</t>
  </si>
  <si>
    <t>BR1279</t>
  </si>
  <si>
    <t>Branch Closed - Norton On Tees RBL</t>
  </si>
  <si>
    <t>RP0480</t>
  </si>
  <si>
    <t>RP0481</t>
  </si>
  <si>
    <t>RP0482</t>
  </si>
  <si>
    <t>RP0483</t>
  </si>
  <si>
    <t>RP0484</t>
  </si>
  <si>
    <t>RP0485</t>
  </si>
  <si>
    <t>RP0486</t>
  </si>
  <si>
    <t>BR3316</t>
  </si>
  <si>
    <t>(BRANCH CLOSED) Olton RBL</t>
  </si>
  <si>
    <t>RP0487</t>
  </si>
  <si>
    <t>RP0488</t>
  </si>
  <si>
    <t>RP0489</t>
  </si>
  <si>
    <t>RP0490</t>
  </si>
  <si>
    <t>RP0491</t>
  </si>
  <si>
    <t>RP0492</t>
  </si>
  <si>
    <t>RP0493</t>
  </si>
  <si>
    <t>RP0494</t>
  </si>
  <si>
    <t>RP0495</t>
  </si>
  <si>
    <t>RP0496</t>
  </si>
  <si>
    <t>RP0497</t>
  </si>
  <si>
    <t>RP0498</t>
  </si>
  <si>
    <t>RP0499</t>
  </si>
  <si>
    <t>RP0500</t>
  </si>
  <si>
    <t>RP0501</t>
  </si>
  <si>
    <t>BR2991</t>
  </si>
  <si>
    <t>Perry Common RBL</t>
  </si>
  <si>
    <t>RP0502</t>
  </si>
  <si>
    <t>RP0503</t>
  </si>
  <si>
    <t>RP0504</t>
  </si>
  <si>
    <t>RP0505</t>
  </si>
  <si>
    <t>BR3386</t>
  </si>
  <si>
    <t>Branch Closed - Pinvin &amp; District RBL</t>
  </si>
  <si>
    <t>RP0506</t>
  </si>
  <si>
    <t>BR0510</t>
  </si>
  <si>
    <t>Pitsea &amp; Vange RBL</t>
  </si>
  <si>
    <t>RP0507</t>
  </si>
  <si>
    <t>RP0508</t>
  </si>
  <si>
    <t>RP0509</t>
  </si>
  <si>
    <t>BR2783</t>
  </si>
  <si>
    <t>BRANCH CLOSED Pontlottyn RBL</t>
  </si>
  <si>
    <t>RP0510</t>
  </si>
  <si>
    <t>RP0511</t>
  </si>
  <si>
    <t>RP0512</t>
  </si>
  <si>
    <t>RP0513</t>
  </si>
  <si>
    <t>BR0895</t>
  </si>
  <si>
    <t>BRANCH CLOSED Poplar &amp; Millwall RBL</t>
  </si>
  <si>
    <t>RP0514</t>
  </si>
  <si>
    <t>RP0515</t>
  </si>
  <si>
    <t>RP0516</t>
  </si>
  <si>
    <t>Portslade Southwick CSB RBL</t>
  </si>
  <si>
    <t>RP0517</t>
  </si>
  <si>
    <t>RP0518</t>
  </si>
  <si>
    <t>BR1549</t>
  </si>
  <si>
    <t>Prestwich RBL</t>
  </si>
  <si>
    <t>RP0519</t>
  </si>
  <si>
    <t>Princes Risborough RBL</t>
  </si>
  <si>
    <t>RP0520</t>
  </si>
  <si>
    <t>RP0521</t>
  </si>
  <si>
    <t>RP0522</t>
  </si>
  <si>
    <t>RP0523</t>
  </si>
  <si>
    <t>RP0524</t>
  </si>
  <si>
    <t>RP0525</t>
  </si>
  <si>
    <t>RP0526</t>
  </si>
  <si>
    <t>RP0527</t>
  </si>
  <si>
    <t>RP0528</t>
  </si>
  <si>
    <t>RP0529</t>
  </si>
  <si>
    <t>RP0530</t>
  </si>
  <si>
    <t>Rhos (CSB) RBL</t>
  </si>
  <si>
    <t>RP0531</t>
  </si>
  <si>
    <t>RP0532</t>
  </si>
  <si>
    <t>RP0533</t>
  </si>
  <si>
    <t>RP0534</t>
  </si>
  <si>
    <t>RP0535</t>
  </si>
  <si>
    <t>RP0536</t>
  </si>
  <si>
    <t>RP0537</t>
  </si>
  <si>
    <t>RP0538</t>
  </si>
  <si>
    <t>RP0539</t>
  </si>
  <si>
    <t>RP0540</t>
  </si>
  <si>
    <t>RP0541</t>
  </si>
  <si>
    <t>RP0542</t>
  </si>
  <si>
    <t>RP0543</t>
  </si>
  <si>
    <t>RP0544</t>
  </si>
  <si>
    <t>RP0545</t>
  </si>
  <si>
    <t>BR2437</t>
  </si>
  <si>
    <t>(BRANCH CLOSED)Sandford RBL</t>
  </si>
  <si>
    <t>RP0546</t>
  </si>
  <si>
    <t>RP0547</t>
  </si>
  <si>
    <t>RP0548</t>
  </si>
  <si>
    <t>RP0549</t>
  </si>
  <si>
    <t>RP0550</t>
  </si>
  <si>
    <t>BR1442</t>
  </si>
  <si>
    <t>Seaton RBL</t>
  </si>
  <si>
    <t>RP0551</t>
  </si>
  <si>
    <t>RP0552</t>
  </si>
  <si>
    <t>RP0553</t>
  </si>
  <si>
    <t>RP0554</t>
  </si>
  <si>
    <t>RP0555</t>
  </si>
  <si>
    <t>RP0556</t>
  </si>
  <si>
    <t>RP0557</t>
  </si>
  <si>
    <t>BR1815</t>
  </si>
  <si>
    <t>Branch Closed - Shinfield and District RBL</t>
  </si>
  <si>
    <t>RP0558</t>
  </si>
  <si>
    <t>RP0559</t>
  </si>
  <si>
    <t>RP0560</t>
  </si>
  <si>
    <t>BR0292</t>
  </si>
  <si>
    <t>(BRANCH CLOSED) Skegby RBL</t>
  </si>
  <si>
    <t>RP0561</t>
  </si>
  <si>
    <t>BR3255</t>
  </si>
  <si>
    <t>Branch Closed - Smethwick RBL</t>
  </si>
  <si>
    <t>RP0562</t>
  </si>
  <si>
    <t>BR2996</t>
  </si>
  <si>
    <t>Soho Winson Green RBL</t>
  </si>
  <si>
    <t>RP0563</t>
  </si>
  <si>
    <t>RP0564</t>
  </si>
  <si>
    <t>RP0565</t>
  </si>
  <si>
    <t>RP0566</t>
  </si>
  <si>
    <t>RP0567</t>
  </si>
  <si>
    <t>RP0568</t>
  </si>
  <si>
    <t>RP0569</t>
  </si>
  <si>
    <t>RP0570</t>
  </si>
  <si>
    <t>RP0571</t>
  </si>
  <si>
    <t>RP0572</t>
  </si>
  <si>
    <t>RP0573</t>
  </si>
  <si>
    <t>RP0574</t>
  </si>
  <si>
    <t>RP0575</t>
  </si>
  <si>
    <t>RP0576</t>
  </si>
  <si>
    <t>BR2281</t>
  </si>
  <si>
    <t>St Just RBL</t>
  </si>
  <si>
    <t>RP0577</t>
  </si>
  <si>
    <t>RP0578</t>
  </si>
  <si>
    <t>RP0579</t>
  </si>
  <si>
    <t>RP0580</t>
  </si>
  <si>
    <t>RP0581</t>
  </si>
  <si>
    <t>RP0582</t>
  </si>
  <si>
    <t>RP0583</t>
  </si>
  <si>
    <t>BR2378</t>
  </si>
  <si>
    <t>Starcross RBL</t>
  </si>
  <si>
    <t>RP0584</t>
  </si>
  <si>
    <t>BR0428</t>
  </si>
  <si>
    <t>Stetchworth &amp; Dull RBL</t>
  </si>
  <si>
    <t>RP0585</t>
  </si>
  <si>
    <t>RP0586</t>
  </si>
  <si>
    <t>RP0587</t>
  </si>
  <si>
    <t>RP0588</t>
  </si>
  <si>
    <t>RP0589</t>
  </si>
  <si>
    <t>RP0590</t>
  </si>
  <si>
    <t>RP0591</t>
  </si>
  <si>
    <t>RP0592</t>
  </si>
  <si>
    <t>RP0593</t>
  </si>
  <si>
    <t>BR3091</t>
  </si>
  <si>
    <t>Branch Closed - Stroud RBL</t>
  </si>
  <si>
    <t>RP0594</t>
  </si>
  <si>
    <t>RP0595</t>
  </si>
  <si>
    <t>RP0596</t>
  </si>
  <si>
    <t>BR1331</t>
  </si>
  <si>
    <t>Branch Closed - South Hylton RBL</t>
  </si>
  <si>
    <t>RP0597</t>
  </si>
  <si>
    <t>RP0598</t>
  </si>
  <si>
    <t>BR0183</t>
  </si>
  <si>
    <t>Sutton Bridge RBL</t>
  </si>
  <si>
    <t>RP0599</t>
  </si>
  <si>
    <t>BR1250</t>
  </si>
  <si>
    <t>(BRANCH CLOSED) Sutton On Hull RBL</t>
  </si>
  <si>
    <t>RP0600</t>
  </si>
  <si>
    <t>RP0601</t>
  </si>
  <si>
    <t>RP0602</t>
  </si>
  <si>
    <t>RP0603</t>
  </si>
  <si>
    <t>RP0604</t>
  </si>
  <si>
    <t>RP0605</t>
  </si>
  <si>
    <t>RP0606</t>
  </si>
  <si>
    <t>RP0607</t>
  </si>
  <si>
    <t>RP0608</t>
  </si>
  <si>
    <t>BR2999</t>
  </si>
  <si>
    <t>The Firs RBL</t>
  </si>
  <si>
    <t>RP0609</t>
  </si>
  <si>
    <t>RP0610</t>
  </si>
  <si>
    <t>RP0611</t>
  </si>
  <si>
    <t>RP0612</t>
  </si>
  <si>
    <t>RP0613</t>
  </si>
  <si>
    <t>RP0614</t>
  </si>
  <si>
    <t>RP0615</t>
  </si>
  <si>
    <t>BR1972</t>
  </si>
  <si>
    <t>(BRANCH CLOSED) Hildenborough RBL</t>
  </si>
  <si>
    <t>RP0616</t>
  </si>
  <si>
    <t>RP0617</t>
  </si>
  <si>
    <t>RP0618</t>
  </si>
  <si>
    <t>BR2734</t>
  </si>
  <si>
    <t>Branch Closed - Trethomas RBL</t>
  </si>
  <si>
    <t>RP0619</t>
  </si>
  <si>
    <t>RP0620</t>
  </si>
  <si>
    <t>RP0621</t>
  </si>
  <si>
    <t>RP0622</t>
  </si>
  <si>
    <t>BR2293</t>
  </si>
  <si>
    <t>Branch Closed - Veryan RBL</t>
  </si>
  <si>
    <t>RP0623</t>
  </si>
  <si>
    <t>RP0624</t>
  </si>
  <si>
    <t>RP0625</t>
  </si>
  <si>
    <t>RP0626</t>
  </si>
  <si>
    <t>RP0627</t>
  </si>
  <si>
    <t>RP0628</t>
  </si>
  <si>
    <t>BR2937</t>
  </si>
  <si>
    <t>BRANCH CLOSED Penrhyndeudraeth RBL</t>
  </si>
  <si>
    <t>RP0629</t>
  </si>
  <si>
    <t>BR1008</t>
  </si>
  <si>
    <t>Branch Closed - Southfields RBL</t>
  </si>
  <si>
    <t>RP0630</t>
  </si>
  <si>
    <t>BR0925</t>
  </si>
  <si>
    <t>Branch Closed - High Barnet RBL</t>
  </si>
  <si>
    <t>RP0631</t>
  </si>
  <si>
    <t>BR0978</t>
  </si>
  <si>
    <t>Branch Closed - Woolwich &amp; Plumstead  RBL</t>
  </si>
  <si>
    <t>RP0632</t>
  </si>
  <si>
    <t>BR0989</t>
  </si>
  <si>
    <t>Branch Closed - Brixton &amp; Stockwell RBL</t>
  </si>
  <si>
    <t>RP0633</t>
  </si>
  <si>
    <t>BR2107</t>
  </si>
  <si>
    <t>Branch Closed - Shepperton RBL</t>
  </si>
  <si>
    <t>RP0634</t>
  </si>
  <si>
    <t>RP0635</t>
  </si>
  <si>
    <t>RP0636</t>
  </si>
  <si>
    <t>BR1617</t>
  </si>
  <si>
    <t>Branch Closed - Skelmersdale RBL</t>
  </si>
  <si>
    <t>RP0637</t>
  </si>
  <si>
    <t>RP0638</t>
  </si>
  <si>
    <t>RP0639</t>
  </si>
  <si>
    <t>RP0640</t>
  </si>
  <si>
    <t>BR1590</t>
  </si>
  <si>
    <t>Branch Closed - Aigburth RBL</t>
  </si>
  <si>
    <t>RP0641</t>
  </si>
  <si>
    <t>BR0704</t>
  </si>
  <si>
    <t>Branch Closed - Terrington St Clements rbl</t>
  </si>
  <si>
    <t>RP0642</t>
  </si>
  <si>
    <t>BR2700</t>
  </si>
  <si>
    <t>Branch Closed - St Asaph  RBL</t>
  </si>
  <si>
    <t>RP0643</t>
  </si>
  <si>
    <t>BR2681</t>
  </si>
  <si>
    <t>Branch Closed - Rossett   RBL</t>
  </si>
  <si>
    <t>RP0644</t>
  </si>
  <si>
    <t>BR0232</t>
  </si>
  <si>
    <t>Branch Closed - Stanwick  RBL</t>
  </si>
  <si>
    <t>RP0645</t>
  </si>
  <si>
    <t>BR0268</t>
  </si>
  <si>
    <t>Branch Closed - Hyson Green  RBL</t>
  </si>
  <si>
    <t>RP0646</t>
  </si>
  <si>
    <t>RP0647</t>
  </si>
  <si>
    <t>BR2673</t>
  </si>
  <si>
    <t>Branch Closed - Coedpoeth RBL</t>
  </si>
  <si>
    <t>RP0648</t>
  </si>
  <si>
    <t>BR2817</t>
  </si>
  <si>
    <t>Branch Closed - Neyland  RBL</t>
  </si>
  <si>
    <t>RP0649</t>
  </si>
  <si>
    <t>RP0650</t>
  </si>
  <si>
    <t>Aldeburgh RBL Sub Branch</t>
  </si>
  <si>
    <t>RP0651</t>
  </si>
  <si>
    <t>RP0652</t>
  </si>
  <si>
    <t>BR2050</t>
  </si>
  <si>
    <t>Branch Closed Byfleet W.Byfleet/Pyrford RBL</t>
  </si>
  <si>
    <t>RP0653</t>
  </si>
  <si>
    <t>BR2887</t>
  </si>
  <si>
    <t>Branch Closed - Morriston RBL</t>
  </si>
  <si>
    <t>RP0654</t>
  </si>
  <si>
    <t>BR1315</t>
  </si>
  <si>
    <t>Branch Closed - North &amp; High Heaton RBL</t>
  </si>
  <si>
    <t>RP0655</t>
  </si>
  <si>
    <t>RP0656</t>
  </si>
  <si>
    <t>RP0657</t>
  </si>
  <si>
    <t>RP0658</t>
  </si>
  <si>
    <t>BR2997</t>
  </si>
  <si>
    <t>Branch Closed - Sparkhill Greet RBL</t>
  </si>
  <si>
    <t>RP0659</t>
  </si>
  <si>
    <t>RP0660</t>
  </si>
  <si>
    <t>RP0661</t>
  </si>
  <si>
    <t>RP0662</t>
  </si>
  <si>
    <t>BR1146</t>
  </si>
  <si>
    <t>Branch Closed - Leeds Central RBL</t>
  </si>
  <si>
    <t>RP0663</t>
  </si>
  <si>
    <t>RP0664</t>
  </si>
  <si>
    <t>BR1286</t>
  </si>
  <si>
    <t>Branch Closed - South Bank RBL</t>
  </si>
  <si>
    <t>RP0665</t>
  </si>
  <si>
    <t>RP0666</t>
  </si>
  <si>
    <t>RP0667</t>
  </si>
  <si>
    <t>RP0668</t>
  </si>
  <si>
    <t>RP0669</t>
  </si>
  <si>
    <t>RP0670</t>
  </si>
  <si>
    <t>BR2446</t>
  </si>
  <si>
    <t>Verwood RBL</t>
  </si>
  <si>
    <t>RP0671</t>
  </si>
  <si>
    <t>RP0672</t>
  </si>
  <si>
    <t>RP0673</t>
  </si>
  <si>
    <t>RP0674</t>
  </si>
  <si>
    <t>BR3259</t>
  </si>
  <si>
    <t>Branch Closed - Walsall South RBL</t>
  </si>
  <si>
    <t>RP0675</t>
  </si>
  <si>
    <t>RP0676</t>
  </si>
  <si>
    <t>BR1622</t>
  </si>
  <si>
    <t>BRANCH CLOSED - Walton RBL</t>
  </si>
  <si>
    <t>RP0677</t>
  </si>
  <si>
    <t>RP0678</t>
  </si>
  <si>
    <t>RP0679</t>
  </si>
  <si>
    <t>RP0680</t>
  </si>
  <si>
    <t>RP0681</t>
  </si>
  <si>
    <t>RP0682</t>
  </si>
  <si>
    <t>RP0683</t>
  </si>
  <si>
    <t>RP0684</t>
  </si>
  <si>
    <t>RP0685</t>
  </si>
  <si>
    <t>RP0686</t>
  </si>
  <si>
    <t>RP0687</t>
  </si>
  <si>
    <t>RP0688</t>
  </si>
  <si>
    <t>BR3262</t>
  </si>
  <si>
    <t>Branch Closed - West Bromwich  RBL</t>
  </si>
  <si>
    <t>RP0689</t>
  </si>
  <si>
    <t>RP0690</t>
  </si>
  <si>
    <t>BR0940</t>
  </si>
  <si>
    <t>(BRANCH CLOSED) West Drayton RBL</t>
  </si>
  <si>
    <t>RP0691</t>
  </si>
  <si>
    <t>RP0692</t>
  </si>
  <si>
    <t>RP0693</t>
  </si>
  <si>
    <t>BR0941</t>
  </si>
  <si>
    <t>Branch Closed - West Kilburn RBL</t>
  </si>
  <si>
    <t>RP0694</t>
  </si>
  <si>
    <t>BR2448</t>
  </si>
  <si>
    <t>Branch Closed - West Lulworth RBL</t>
  </si>
  <si>
    <t>RP0695</t>
  </si>
  <si>
    <t>BR0977</t>
  </si>
  <si>
    <t>West Wickham RBL</t>
  </si>
  <si>
    <t>RP0696</t>
  </si>
  <si>
    <t>BR1929</t>
  </si>
  <si>
    <t>Branch Closed - West Wight RBL</t>
  </si>
  <si>
    <t>RP0697</t>
  </si>
  <si>
    <t>BR3099</t>
  </si>
  <si>
    <t>Branch Closed - Westbury on Trym  RBL</t>
  </si>
  <si>
    <t>RP0698</t>
  </si>
  <si>
    <t>RP0699</t>
  </si>
  <si>
    <t>RP0700</t>
  </si>
  <si>
    <t>RP0701</t>
  </si>
  <si>
    <t>RP0702</t>
  </si>
  <si>
    <t>RP0703</t>
  </si>
  <si>
    <t>RP0704</t>
  </si>
  <si>
    <t>RP0705</t>
  </si>
  <si>
    <t>BR2117</t>
  </si>
  <si>
    <t>Branch Closed - Whyteleafe RBL</t>
  </si>
  <si>
    <t>RP0706</t>
  </si>
  <si>
    <t>RP0707</t>
  </si>
  <si>
    <t>RP0708</t>
  </si>
  <si>
    <t>RP0709</t>
  </si>
  <si>
    <t>RP0710</t>
  </si>
  <si>
    <t>RP0711</t>
  </si>
  <si>
    <t>BR2548</t>
  </si>
  <si>
    <t>Winscombe RBL</t>
  </si>
  <si>
    <t>RP0712</t>
  </si>
  <si>
    <t>RP0713</t>
  </si>
  <si>
    <t>RP0714</t>
  </si>
  <si>
    <t>RP0715</t>
  </si>
  <si>
    <t>RP0716</t>
  </si>
  <si>
    <t>RP0717</t>
  </si>
  <si>
    <t>RP0718</t>
  </si>
  <si>
    <t>RP0719</t>
  </si>
  <si>
    <t>RP0720</t>
  </si>
  <si>
    <t>RP0721</t>
  </si>
  <si>
    <t>BR1833</t>
  </si>
  <si>
    <t>(BRANCH CLOSED) Woodlands Park RBL</t>
  </si>
  <si>
    <t>RP0722</t>
  </si>
  <si>
    <t>RP0723</t>
  </si>
  <si>
    <t>RP0724</t>
  </si>
  <si>
    <t>RP0725</t>
  </si>
  <si>
    <t>RP0726</t>
  </si>
  <si>
    <t>BR1834</t>
  </si>
  <si>
    <t>Branch Closed - Wootton RBL</t>
  </si>
  <si>
    <t>RP0727</t>
  </si>
  <si>
    <t>RP0728</t>
  </si>
  <si>
    <t>RP0729</t>
  </si>
  <si>
    <t>RP0730</t>
  </si>
  <si>
    <t>RP0731</t>
  </si>
  <si>
    <t>Wotton Under Edge RBL</t>
  </si>
  <si>
    <t>RP0732</t>
  </si>
  <si>
    <t>RP0733</t>
  </si>
  <si>
    <t>RP0734</t>
  </si>
  <si>
    <t>BR1559</t>
  </si>
  <si>
    <t>Branch Closed - WythenshaweRBL</t>
  </si>
  <si>
    <t>RP0735</t>
  </si>
  <si>
    <t>BR3000</t>
  </si>
  <si>
    <t>Yardley Wood RBL</t>
  </si>
  <si>
    <t>RP0736</t>
  </si>
  <si>
    <t>RP0737</t>
  </si>
  <si>
    <t>RP0738</t>
  </si>
  <si>
    <t>RP0739</t>
  </si>
  <si>
    <t>RP0740</t>
  </si>
  <si>
    <t>RP0741</t>
  </si>
  <si>
    <t>RP0742</t>
  </si>
  <si>
    <t>BR2714</t>
  </si>
  <si>
    <t>BRANCH CLOSED Cefn Fforest RBL</t>
  </si>
  <si>
    <t>RP0743</t>
  </si>
  <si>
    <t>RP0744</t>
  </si>
  <si>
    <t>Dunmurry BPT</t>
  </si>
  <si>
    <t>RP0745</t>
  </si>
  <si>
    <t>RP0746</t>
  </si>
  <si>
    <t>RP0747</t>
  </si>
  <si>
    <t>BR1633</t>
  </si>
  <si>
    <t>Branch Closed Newton Le Willows &amp; Earlestown RBL</t>
  </si>
  <si>
    <t>RP0748</t>
  </si>
  <si>
    <t>RP0749</t>
  </si>
  <si>
    <t>BR3144</t>
  </si>
  <si>
    <t>Branch Closed - Fenton RBL</t>
  </si>
  <si>
    <t>RP0750</t>
  </si>
  <si>
    <t>RP0751</t>
  </si>
  <si>
    <t>RP0752</t>
  </si>
  <si>
    <t>BR2077</t>
  </si>
  <si>
    <t>Branch Closed - Godalming RBL</t>
  </si>
  <si>
    <t>RP0753</t>
  </si>
  <si>
    <t>BR1371</t>
  </si>
  <si>
    <t>Branch Closed - Hoylake &amp; West Kirby  RBL</t>
  </si>
  <si>
    <t>RP0754</t>
  </si>
  <si>
    <t>BR1604</t>
  </si>
  <si>
    <t>Branch Closed - Kirkby RBL</t>
  </si>
  <si>
    <t>RP0755</t>
  </si>
  <si>
    <t>RP0756</t>
  </si>
  <si>
    <t>BR1390</t>
  </si>
  <si>
    <t>Branch Closed - Runcorn &amp; Weston RBL</t>
  </si>
  <si>
    <t>RP0757</t>
  </si>
  <si>
    <t>BR2993</t>
  </si>
  <si>
    <t>Branch Closed - Selly Park RBL</t>
  </si>
  <si>
    <t>RP0758</t>
  </si>
  <si>
    <t>RP0759</t>
  </si>
  <si>
    <t>RP0760</t>
  </si>
  <si>
    <t>RP0761</t>
  </si>
  <si>
    <t>RP0762</t>
  </si>
  <si>
    <t>BR1167</t>
  </si>
  <si>
    <t>Pogmoor RBL Sub Branch</t>
  </si>
  <si>
    <t>RP0763</t>
  </si>
  <si>
    <t>BR2441</t>
  </si>
  <si>
    <t>Branch Closed - Stickland  RBL</t>
  </si>
  <si>
    <t>RP0764</t>
  </si>
  <si>
    <t>Skegby BPT</t>
  </si>
  <si>
    <t>RP0765</t>
  </si>
  <si>
    <t>RP0766</t>
  </si>
  <si>
    <t>BR0962</t>
  </si>
  <si>
    <t>East &amp; Cen Lewisham RBL</t>
  </si>
  <si>
    <t>RP0767</t>
  </si>
  <si>
    <t>RP0768</t>
  </si>
  <si>
    <t>Norton BPT (connected to Norton???)</t>
  </si>
  <si>
    <t>RP0769</t>
  </si>
  <si>
    <t>RP0770</t>
  </si>
  <si>
    <t>RP0771</t>
  </si>
  <si>
    <t>BR0875</t>
  </si>
  <si>
    <t>Branch Closed - Edmonton RBL</t>
  </si>
  <si>
    <t>RP0772</t>
  </si>
  <si>
    <t>RP0773</t>
  </si>
  <si>
    <t>RP0774</t>
  </si>
  <si>
    <t>BR1702</t>
  </si>
  <si>
    <t>Branch Closed - Belmont NI RBL</t>
  </si>
  <si>
    <t>RP0775</t>
  </si>
  <si>
    <t>RP0776</t>
  </si>
  <si>
    <t>RP0777</t>
  </si>
  <si>
    <t>BR0014</t>
  </si>
  <si>
    <t>BRANCH CLOSED Bradwell RBL</t>
  </si>
  <si>
    <t>RP0778</t>
  </si>
  <si>
    <t>RP0779</t>
  </si>
  <si>
    <t>RP0780</t>
  </si>
  <si>
    <t>RP0781</t>
  </si>
  <si>
    <t>RP0782</t>
  </si>
  <si>
    <t>RP0783</t>
  </si>
  <si>
    <t>RP0784</t>
  </si>
  <si>
    <t>RP0785</t>
  </si>
  <si>
    <t>RP0786</t>
  </si>
  <si>
    <t>RP0787</t>
  </si>
  <si>
    <t>RP0788</t>
  </si>
  <si>
    <t>BR2120</t>
  </si>
  <si>
    <t>Woking RBL Sub Branch</t>
  </si>
  <si>
    <t>RP0789</t>
  </si>
  <si>
    <t>BR1312</t>
  </si>
  <si>
    <t>Newbiggin  &amp; North Seaton RBL</t>
  </si>
  <si>
    <t>RP0790</t>
  </si>
  <si>
    <t>BR1113</t>
  </si>
  <si>
    <t>Branch Closed - Earby Thornton RBL</t>
  </si>
  <si>
    <t>RP0791</t>
  </si>
  <si>
    <t>Barnet BPT</t>
  </si>
  <si>
    <t>RP0792</t>
  </si>
  <si>
    <t>BR2602</t>
  </si>
  <si>
    <t>Sherston RBL Sub Branch</t>
  </si>
  <si>
    <t>RP0793</t>
  </si>
  <si>
    <t>Appleton Roebuck BPT</t>
  </si>
  <si>
    <t>RP0794</t>
  </si>
  <si>
    <t>Irchester &amp; Wymington BPT</t>
  </si>
  <si>
    <t>RP0795</t>
  </si>
  <si>
    <t>North Waltham BPT</t>
  </si>
  <si>
    <t>RP0796</t>
  </si>
  <si>
    <t>Esh Winning BPT</t>
  </si>
  <si>
    <t>RP0797</t>
  </si>
  <si>
    <t>Earlstown BPT</t>
  </si>
  <si>
    <t>RP0798</t>
  </si>
  <si>
    <t>Dunster BPT</t>
  </si>
  <si>
    <t>RP0799</t>
  </si>
  <si>
    <t>BR0202</t>
  </si>
  <si>
    <t>Branch Closed - Brigstock RBL</t>
  </si>
  <si>
    <t>RP0800</t>
  </si>
  <si>
    <t>RP0801</t>
  </si>
  <si>
    <t>Chelsfield BPT</t>
  </si>
  <si>
    <t>RP0802</t>
  </si>
  <si>
    <t>BR1472</t>
  </si>
  <si>
    <t>Branch Closed - Kirkham RBL</t>
  </si>
  <si>
    <t>RP0803</t>
  </si>
  <si>
    <t>Whitley Bridge BPT</t>
  </si>
  <si>
    <t>RP0804</t>
  </si>
  <si>
    <t>Tydd BPT</t>
  </si>
  <si>
    <t>RP0805</t>
  </si>
  <si>
    <t>BR0547</t>
  </si>
  <si>
    <t>Branch Closed Tiptree and Dist RBL</t>
  </si>
  <si>
    <t>RP0806</t>
  </si>
  <si>
    <t>BR1241</t>
  </si>
  <si>
    <t>BRANCH CLOSED - North Cave &amp; Dist RBL</t>
  </si>
  <si>
    <t>RP0807</t>
  </si>
  <si>
    <t>BR1180</t>
  </si>
  <si>
    <t>Branch Closed - Shelf &amp; Buttershaw RBL</t>
  </si>
  <si>
    <t>RP0808</t>
  </si>
  <si>
    <t>Wallsend BPT</t>
  </si>
  <si>
    <t>RP0809</t>
  </si>
  <si>
    <t>Woolaston &amp; Alvington BPT</t>
  </si>
  <si>
    <t>RP0810</t>
  </si>
  <si>
    <t>BR2990</t>
  </si>
  <si>
    <t>Branch Closed - North Birmingham RBL</t>
  </si>
  <si>
    <t>RP0811</t>
  </si>
  <si>
    <t>Stowey &amp; Bishop Sutton BPT</t>
  </si>
  <si>
    <t>RP0812</t>
  </si>
  <si>
    <t>BR1275</t>
  </si>
  <si>
    <t>Branch Closed - Ludworth RBL</t>
  </si>
  <si>
    <t>RP0813</t>
  </si>
  <si>
    <t>Durley BPT</t>
  </si>
  <si>
    <t>RP0814</t>
  </si>
  <si>
    <t>Little Hulton BPT</t>
  </si>
  <si>
    <t>RP0815</t>
  </si>
  <si>
    <t>Ponsanooth BPT</t>
  </si>
  <si>
    <t>RP0816</t>
  </si>
  <si>
    <t>BR2521</t>
  </si>
  <si>
    <t>Branch Closed - OdcombeRBL</t>
  </si>
  <si>
    <t>RP0817</t>
  </si>
  <si>
    <t>Cwmcarn BPT</t>
  </si>
  <si>
    <t>RP0818</t>
  </si>
  <si>
    <t>Porthill BPT</t>
  </si>
  <si>
    <t>RP0819</t>
  </si>
  <si>
    <t>Chesham RBL (see RP0167)</t>
  </si>
  <si>
    <t>RP0820</t>
  </si>
  <si>
    <t>RP0821</t>
  </si>
  <si>
    <t>RP0822</t>
  </si>
  <si>
    <t>Boldon Colliery BPT</t>
  </si>
  <si>
    <t>RP0901</t>
  </si>
  <si>
    <t>Cam BPT</t>
  </si>
  <si>
    <t>RP0902</t>
  </si>
  <si>
    <t>Hartford BPT - Bradburns Lane</t>
  </si>
  <si>
    <t>RP0903</t>
  </si>
  <si>
    <t>ROCHDALE Drake St PT</t>
  </si>
  <si>
    <t>For the year ended 30 June 2026</t>
  </si>
  <si>
    <t>- the Summary of Branch Assets includes all funds held by or on behalf of the branch as at 30 June 2026 (with the exception of Legacy and Branch Property Trust funds held at Head Office);</t>
  </si>
  <si>
    <t>- the Summary of Income and Expenditure has been prepared on a receipts and payments basis, and includes all monies received into or paid out of branch funds during the year ended 30 June 2026;</t>
  </si>
  <si>
    <t>- during the period from 1 July 2025 to the date of the approval of this return, the Branch Officers have carried out their duties in accordance with the Royal Charter and Membership Management Handbook, including the duty to maintain proper accounting records and to safeguard the property and funds of the branch. We confirm that all members of the Committee have been informed of this duty.</t>
  </si>
  <si>
    <t>For each bank account, a copy of the bank statement showing the balance as at 30 June 2026.</t>
  </si>
  <si>
    <t>For each investment account (if applicable), a copy of the investment report showing the balance as at 30 June 2026.</t>
  </si>
  <si>
    <r>
      <rPr>
        <b/>
        <sz val="16"/>
        <rFont val="Calibri"/>
        <family val="2"/>
        <scheme val="minor"/>
      </rPr>
      <t>BRANCH ACTION:</t>
    </r>
    <r>
      <rPr>
        <sz val="16"/>
        <rFont val="Calibri"/>
        <family val="2"/>
        <scheme val="minor"/>
      </rPr>
      <t xml:space="preserve"> This return must be completed correctly and in full (where applicable). On completion of the Branch Certificate above, the return (with supporting documentation) must be examined by an Independent Examiner (or audited if required - see Annual Branch Accounts Return Guide). Once finalised, the completed return must be sent to your Membership Engagement Officer (MEO) to be received no later than </t>
    </r>
    <r>
      <rPr>
        <u/>
        <sz val="16"/>
        <rFont val="Calibri"/>
        <family val="2"/>
        <scheme val="minor"/>
      </rPr>
      <t>30 September 2026</t>
    </r>
    <r>
      <rPr>
        <sz val="16"/>
        <rFont val="Calibri"/>
        <family val="2"/>
        <scheme val="minor"/>
      </rPr>
      <t xml:space="preserve">, together with copies of all relevant ATDIs, bank statements and investment reports as set out above. A copy of the signed completed return should be retained by both the branch and the Independent Examiner/auditor. </t>
    </r>
    <r>
      <rPr>
        <b/>
        <sz val="16"/>
        <color rgb="FFFF0000"/>
        <rFont val="Calibri"/>
        <family val="2"/>
        <scheme val="minor"/>
      </rPr>
      <t xml:space="preserve">Please note that the Branch Return does </t>
    </r>
    <r>
      <rPr>
        <b/>
        <u/>
        <sz val="16"/>
        <color rgb="FFFF0000"/>
        <rFont val="Calibri"/>
        <family val="2"/>
        <scheme val="minor"/>
      </rPr>
      <t>NOT</t>
    </r>
    <r>
      <rPr>
        <b/>
        <sz val="16"/>
        <color rgb="FFFF0000"/>
        <rFont val="Calibri"/>
        <family val="2"/>
        <scheme val="minor"/>
      </rPr>
      <t xml:space="preserve"> require AGM approval prior to submission, and </t>
    </r>
    <r>
      <rPr>
        <b/>
        <u/>
        <sz val="16"/>
        <color rgb="FFFF0000"/>
        <rFont val="Calibri"/>
        <family val="2"/>
        <scheme val="minor"/>
      </rPr>
      <t>MUST</t>
    </r>
    <r>
      <rPr>
        <b/>
        <sz val="16"/>
        <color rgb="FFFF0000"/>
        <rFont val="Calibri"/>
        <family val="2"/>
        <scheme val="minor"/>
      </rPr>
      <t xml:space="preserve"> be received by the MEO no later than </t>
    </r>
    <r>
      <rPr>
        <b/>
        <u/>
        <sz val="16"/>
        <color rgb="FFFF0000"/>
        <rFont val="Calibri"/>
        <family val="2"/>
        <scheme val="minor"/>
      </rPr>
      <t>30 September 2026</t>
    </r>
    <r>
      <rPr>
        <b/>
        <sz val="16"/>
        <color rgb="FFFF0000"/>
        <rFont val="Calibri"/>
        <family val="2"/>
        <scheme val="minor"/>
      </rPr>
      <t>.</t>
    </r>
  </si>
  <si>
    <t>If you have transactions and balances in multiple currencies, you should complete this return in the currency in which the majority of branch funds are held. Any transactions and balances held in other currencies should be translated to the reporting currency using the rates published at www.oanda.com as at 30 June 2026.</t>
  </si>
  <si>
    <t>As at 30 June 2026</t>
  </si>
  <si>
    <t>1 July 2025</t>
  </si>
  <si>
    <t>30 June 2026</t>
  </si>
  <si>
    <t>Opening Balance at 1 July 2025</t>
  </si>
  <si>
    <t>Closing Balance at 30 June 2026 (line 96 add line 100 less line 106)</t>
  </si>
  <si>
    <t>Closing Balance at 30 June 2026 (line 108 add line 112 less line 118)</t>
  </si>
  <si>
    <t>In accordance with the Terms of Reference issued by the Board of Trustees of The Royal British Legion, I/we have examined the Summary of Branch Assets as at 30 June 2026, and the Summary of Income and Expenditure for the year then ended, together with the books and vouchers relating to those summaries.</t>
  </si>
  <si>
    <t>In my/our opinion, the said summaries fairly state the transactions of the Branch for the year ended 30 June 2026, and its assets and liabilities at that date.</t>
  </si>
  <si>
    <t>Ceremonial expenditure (line 33)</t>
  </si>
  <si>
    <t>Ceremonial expenditure (analysed at section 4, line 72)</t>
  </si>
  <si>
    <t>One off gifts (not to exceed £50 per beneficiary)</t>
  </si>
  <si>
    <t>VE/VJ 80 Expenses</t>
  </si>
  <si>
    <t>18a</t>
  </si>
  <si>
    <t>18b</t>
  </si>
  <si>
    <t>Legacies received from head office</t>
  </si>
  <si>
    <t>Rememberance Events</t>
  </si>
  <si>
    <t>BR4063</t>
  </si>
  <si>
    <t>BR4064</t>
  </si>
  <si>
    <t>BR4065</t>
  </si>
  <si>
    <t>BR4066</t>
  </si>
  <si>
    <t>BR4070</t>
  </si>
  <si>
    <t>BR4071</t>
  </si>
  <si>
    <t>Dunstable RBL</t>
  </si>
  <si>
    <t>City of Salford RBL</t>
  </si>
  <si>
    <t>Bishopsteignton RBL</t>
  </si>
  <si>
    <t>Fleetwood RBL</t>
  </si>
  <si>
    <t>Bolsover RBL</t>
  </si>
  <si>
    <t>Hazel Grove &amp; Stockport District RBL</t>
  </si>
  <si>
    <t>Derek Bradshaw</t>
  </si>
  <si>
    <t>Joanna Ashkettle</t>
  </si>
  <si>
    <t>Micheal Renshaw</t>
  </si>
  <si>
    <t>Claire Bolden McGill</t>
  </si>
  <si>
    <t>Kate Parkinson</t>
  </si>
  <si>
    <t>Nick Moor</t>
  </si>
  <si>
    <t>Beth Capel</t>
  </si>
  <si>
    <t>Matt Wilkinson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</si>
</sst>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00"/>
    <numFmt numFmtId="166" formatCode="dd/mm/yyyy;@"/>
    <numFmt numFmtId="167" formatCode="&quot;£&quot;#,##0.00"/>
  </numFmts>
  <fonts count="58" x14ac:knownFonts="1">
    <font>
      <sz val="11"/>
      <color theme="1"/>
      <name val="Calibri"/>
      <family val="2"/>
      <scheme val="minor"/>
    </font>
    <font>
      <sz val="10"/>
      <name val="Calibri"/>
      <family val="2"/>
      <scheme val="minor"/>
    </font>
    <font>
      <b/>
      <sz val="26"/>
      <name val="Calibri"/>
      <family val="2"/>
      <scheme val="minor"/>
    </font>
    <font>
      <b/>
      <sz val="20"/>
      <name val="Calibri"/>
      <family val="2"/>
      <scheme val="minor"/>
    </font>
    <font>
      <b/>
      <sz val="18"/>
      <name val="Calibri"/>
      <family val="2"/>
      <scheme val="minor"/>
    </font>
    <font>
      <b/>
      <sz val="12"/>
      <name val="Calibri"/>
      <family val="2"/>
      <scheme val="minor"/>
    </font>
    <font>
      <sz val="14"/>
      <name val="Calibri"/>
      <family val="2"/>
      <scheme val="minor"/>
    </font>
    <font>
      <u/>
      <sz val="14"/>
      <name val="Calibri"/>
      <family val="2"/>
      <scheme val="minor"/>
    </font>
    <font>
      <sz val="10"/>
      <name val="Arial"/>
      <family val="2"/>
    </font>
    <font>
      <sz val="14"/>
      <name val="Arial"/>
      <family val="2"/>
    </font>
    <font>
      <b/>
      <sz val="14"/>
      <name val="Calibri"/>
      <family val="2"/>
      <scheme val="minor"/>
    </font>
    <font>
      <sz val="12"/>
      <name val="Arial"/>
      <family val="2"/>
    </font>
    <font>
      <sz val="12"/>
      <name val="Calibri"/>
      <family val="2"/>
      <scheme val="minor"/>
    </font>
    <font>
      <sz val="12"/>
      <color rgb="FFFF0000"/>
      <name val="Arial"/>
      <family val="2"/>
    </font>
    <font>
      <u/>
      <sz val="12"/>
      <name val="Calibri"/>
      <family val="2"/>
      <scheme val="minor"/>
    </font>
    <font>
      <sz val="20"/>
      <name val="Calibri"/>
      <family val="2"/>
      <scheme val="minor"/>
    </font>
    <font>
      <sz val="11"/>
      <color theme="1"/>
      <name val="Calibri"/>
      <family val="2"/>
      <scheme val="minor"/>
    </font>
    <font>
      <b/>
      <sz val="26"/>
      <color theme="1"/>
      <name val="Calibri"/>
      <family val="2"/>
      <scheme val="minor"/>
    </font>
    <font>
      <sz val="20"/>
      <color theme="1"/>
      <name val="Calibri"/>
      <family val="2"/>
      <scheme val="minor"/>
    </font>
    <font>
      <sz val="12"/>
      <color theme="1"/>
      <name val="Calibri"/>
      <family val="2"/>
      <scheme val="minor"/>
    </font>
    <font>
      <b/>
      <sz val="12"/>
      <color theme="1"/>
      <name val="Calibri"/>
      <family val="2"/>
      <scheme val="minor"/>
    </font>
    <font>
      <i/>
      <sz val="12"/>
      <color theme="1"/>
      <name val="Calibri"/>
      <family val="2"/>
      <scheme val="minor"/>
    </font>
    <font>
      <b/>
      <sz val="16"/>
      <color theme="1"/>
      <name val="Calibri"/>
      <family val="2"/>
      <scheme val="minor"/>
    </font>
    <font>
      <sz val="16"/>
      <color theme="1"/>
      <name val="Calibri"/>
      <family val="2"/>
      <scheme val="minor"/>
    </font>
    <font>
      <b/>
      <sz val="11"/>
      <color theme="1"/>
      <name val="Calibri"/>
      <family val="2"/>
      <scheme val="minor"/>
    </font>
    <font>
      <sz val="18"/>
      <name val="Calibri"/>
      <family val="2"/>
      <scheme val="minor"/>
    </font>
    <font>
      <sz val="16"/>
      <name val="Calibri"/>
      <family val="2"/>
      <scheme val="minor"/>
    </font>
    <font>
      <b/>
      <sz val="16"/>
      <name val="Calibri"/>
      <family val="2"/>
      <scheme val="minor"/>
    </font>
    <font>
      <sz val="32"/>
      <name val="Calibri"/>
      <family val="2"/>
      <scheme val="minor"/>
    </font>
    <font>
      <u/>
      <sz val="16"/>
      <name val="Calibri"/>
      <family val="2"/>
      <scheme val="minor"/>
    </font>
    <font>
      <b/>
      <sz val="20"/>
      <color theme="1"/>
      <name val="Calibri"/>
      <family val="2"/>
      <scheme val="minor"/>
    </font>
    <font>
      <b/>
      <u/>
      <sz val="12"/>
      <color theme="1"/>
      <name val="Calibri"/>
      <family val="2"/>
      <scheme val="minor"/>
    </font>
    <font>
      <b/>
      <sz val="16"/>
      <color rgb="FFFF0000"/>
      <name val="Calibri"/>
      <family val="2"/>
      <scheme val="minor"/>
    </font>
    <font>
      <b/>
      <u/>
      <sz val="16"/>
      <color rgb="FFFF0000"/>
      <name val="Calibri"/>
      <family val="2"/>
      <scheme val="minor"/>
    </font>
    <font>
      <b/>
      <sz val="18"/>
      <color theme="1"/>
      <name val="Calibri"/>
      <family val="2"/>
      <scheme val="minor"/>
    </font>
    <font>
      <i/>
      <sz val="16"/>
      <color theme="1"/>
      <name val="Calibri"/>
      <family val="2"/>
      <scheme val="minor"/>
    </font>
    <font>
      <sz val="11"/>
      <name val="Calibri"/>
      <family val="2"/>
      <scheme val="minor"/>
    </font>
    <font>
      <b/>
      <sz val="12"/>
      <color rgb="FFFF0000"/>
      <name val="Calibri"/>
      <family val="2"/>
      <scheme val="minor"/>
    </font>
    <font>
      <b/>
      <sz val="12"/>
      <color theme="9"/>
      <name val="Calibri"/>
      <family val="2"/>
      <scheme val="minor"/>
    </font>
    <font>
      <sz val="10"/>
      <color rgb="FFFF0000"/>
      <name val="Arial"/>
      <family val="2"/>
    </font>
    <font>
      <b/>
      <sz val="14"/>
      <color theme="1"/>
      <name val="Calibri"/>
      <family val="2"/>
      <scheme val="minor"/>
    </font>
    <font>
      <sz val="14"/>
      <color theme="1"/>
      <name val="Calibri"/>
      <family val="2"/>
      <scheme val="minor"/>
    </font>
    <font>
      <b/>
      <sz val="11"/>
      <color rgb="FFFF0000"/>
      <name val="Calibri"/>
      <family val="2"/>
      <scheme val="minor"/>
    </font>
    <font>
      <sz val="8"/>
      <name val="MS Sans Serif"/>
      <family val="2"/>
    </font>
    <font>
      <u/>
      <sz val="11"/>
      <color theme="10"/>
      <name val="Calibri"/>
      <family val="2"/>
      <scheme val="minor"/>
    </font>
    <font>
      <sz val="10"/>
      <color theme="1"/>
      <name val="Tahoma"/>
      <family val="2"/>
    </font>
    <font>
      <sz val="12"/>
      <color theme="1"/>
      <name val="Wingdings 3"/>
      <family val="1"/>
      <charset val="2"/>
    </font>
    <font>
      <sz val="11"/>
      <color rgb="FF000000"/>
      <name val="Calibri"/>
      <family val="2"/>
      <scheme val="minor"/>
    </font>
    <font>
      <b/>
      <sz val="12"/>
      <color rgb="FF000000"/>
      <name val="Calibri"/>
      <family val="2"/>
      <scheme val="minor"/>
    </font>
    <font>
      <sz val="12"/>
      <color rgb="FF000000"/>
      <name val="Calibri"/>
      <family val="2"/>
      <scheme val="minor"/>
    </font>
    <font>
      <b/>
      <u/>
      <sz val="16"/>
      <name val="Calibri"/>
      <family val="2"/>
      <scheme val="minor"/>
    </font>
    <font>
      <b/>
      <sz val="9"/>
      <name val="Calibri"/>
      <family val="2"/>
      <scheme val="minor"/>
    </font>
    <font>
      <b/>
      <sz val="9"/>
      <color theme="1"/>
      <name val="Calibri"/>
      <family val="2"/>
      <scheme val="minor"/>
    </font>
    <font>
      <sz val="9"/>
      <color theme="1"/>
      <name val="Calibri"/>
      <family val="2"/>
      <scheme val="minor"/>
    </font>
    <font>
      <sz val="9"/>
      <name val="Calibri"/>
      <family val="2"/>
      <scheme val="minor"/>
    </font>
    <font>
      <sz val="9"/>
      <color rgb="FFFF0000"/>
      <name val="Calibri"/>
      <family val="2"/>
      <scheme val="minor"/>
    </font>
    <font>
      <sz val="10"/>
      <color rgb="FF000000"/>
      <name val="Calibri"/>
      <family val="2"/>
      <scheme val="minor"/>
    </font>
    <font>
      <b/>
      <sz val="11"/>
      <color rgb="FF000000"/>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6"/>
        <bgColor indexed="64"/>
      </patternFill>
    </fill>
    <fill>
      <patternFill patternType="solid">
        <fgColor theme="8"/>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0"/>
        <bgColor indexed="64"/>
      </patternFill>
    </fill>
    <fill>
      <patternFill patternType="solid">
        <fgColor theme="6" tint="0.39994506668294322"/>
        <bgColor indexed="64"/>
      </patternFill>
    </fill>
    <fill>
      <patternFill patternType="solid">
        <fgColor rgb="FFEBF1DE"/>
        <bgColor rgb="FF000000"/>
      </patternFill>
    </fill>
  </fills>
  <borders count="40">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style="double">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5">
    <xf numFmtId="0" fontId="0" fillId="0" borderId="0"/>
    <xf numFmtId="0" fontId="8" fillId="0" borderId="0"/>
    <xf numFmtId="43" fontId="16" fillId="0" borderId="0" applyFont="0" applyFill="0" applyBorder="0" applyAlignment="0" applyProtection="0"/>
    <xf numFmtId="0" fontId="16" fillId="0" borderId="0"/>
    <xf numFmtId="0" fontId="44" fillId="0" borderId="0" applyNumberFormat="0" applyFill="0" applyBorder="0" applyAlignment="0" applyProtection="0"/>
  </cellStyleXfs>
  <cellXfs count="505">
    <xf numFmtId="0" fontId="0" fillId="0" borderId="0" xfId="0"/>
    <xf numFmtId="0" fontId="1" fillId="0" borderId="0" xfId="0" applyFont="1"/>
    <xf numFmtId="0" fontId="8" fillId="0" borderId="0" xfId="1"/>
    <xf numFmtId="0" fontId="1" fillId="0" borderId="0" xfId="1" applyFont="1"/>
    <xf numFmtId="0" fontId="11" fillId="0" borderId="0" xfId="1" applyFont="1"/>
    <xf numFmtId="0" fontId="12" fillId="0" borderId="0" xfId="0" applyFont="1"/>
    <xf numFmtId="0" fontId="14" fillId="0" borderId="0" xfId="0" applyFont="1"/>
    <xf numFmtId="0" fontId="12" fillId="0" borderId="0" xfId="0" applyFont="1" applyAlignment="1">
      <alignment horizontal="center"/>
    </xf>
    <xf numFmtId="0" fontId="12" fillId="0" borderId="5" xfId="0" applyFont="1" applyBorder="1"/>
    <xf numFmtId="0" fontId="12" fillId="0" borderId="0" xfId="1" quotePrefix="1" applyFont="1" applyAlignment="1">
      <alignment horizontal="left" wrapText="1"/>
    </xf>
    <xf numFmtId="0" fontId="19" fillId="0" borderId="0" xfId="0" applyFont="1" applyAlignment="1">
      <alignment horizontal="left"/>
    </xf>
    <xf numFmtId="0" fontId="19" fillId="0" borderId="0" xfId="0" applyFont="1"/>
    <xf numFmtId="0" fontId="19" fillId="0" borderId="5" xfId="0" applyFont="1" applyBorder="1"/>
    <xf numFmtId="0" fontId="19" fillId="0" borderId="1" xfId="0" applyFont="1" applyBorder="1"/>
    <xf numFmtId="0" fontId="19" fillId="0" borderId="2" xfId="0" applyFont="1" applyBorder="1"/>
    <xf numFmtId="0" fontId="19" fillId="0" borderId="6" xfId="0" applyFont="1" applyBorder="1"/>
    <xf numFmtId="0" fontId="19" fillId="0" borderId="3" xfId="0" applyFont="1" applyBorder="1"/>
    <xf numFmtId="0" fontId="19" fillId="0" borderId="8" xfId="0" applyFont="1" applyBorder="1"/>
    <xf numFmtId="0" fontId="23" fillId="0" borderId="0" xfId="0" applyFont="1"/>
    <xf numFmtId="0" fontId="19" fillId="0" borderId="12" xfId="0" applyFont="1" applyBorder="1"/>
    <xf numFmtId="0" fontId="19" fillId="0" borderId="13" xfId="0" applyFont="1" applyBorder="1" applyAlignment="1">
      <alignment horizontal="left"/>
    </xf>
    <xf numFmtId="0" fontId="19" fillId="0" borderId="13" xfId="0" applyFont="1" applyBorder="1"/>
    <xf numFmtId="0" fontId="19" fillId="0" borderId="14" xfId="0" applyFont="1" applyBorder="1"/>
    <xf numFmtId="0" fontId="19" fillId="0" borderId="15" xfId="0" applyFont="1" applyBorder="1"/>
    <xf numFmtId="0" fontId="19" fillId="0" borderId="16" xfId="0" applyFont="1" applyBorder="1"/>
    <xf numFmtId="0" fontId="19" fillId="0" borderId="17" xfId="0" applyFont="1" applyBorder="1"/>
    <xf numFmtId="0" fontId="19" fillId="0" borderId="18" xfId="0" applyFont="1" applyBorder="1"/>
    <xf numFmtId="0" fontId="19" fillId="0" borderId="19" xfId="0" applyFont="1" applyBorder="1" applyAlignment="1">
      <alignment horizontal="left"/>
    </xf>
    <xf numFmtId="0" fontId="19" fillId="0" borderId="19" xfId="0" applyFont="1" applyBorder="1"/>
    <xf numFmtId="0" fontId="19" fillId="0" borderId="20" xfId="0" applyFont="1" applyBorder="1"/>
    <xf numFmtId="0" fontId="19" fillId="0" borderId="21" xfId="0" applyFont="1" applyBorder="1"/>
    <xf numFmtId="0" fontId="19" fillId="0" borderId="22" xfId="0" applyFont="1" applyBorder="1"/>
    <xf numFmtId="0" fontId="19" fillId="0" borderId="23" xfId="0" applyFont="1" applyBorder="1"/>
    <xf numFmtId="0" fontId="19" fillId="0" borderId="24" xfId="0" applyFont="1" applyBorder="1"/>
    <xf numFmtId="0" fontId="19" fillId="0" borderId="25" xfId="0" applyFont="1" applyBorder="1"/>
    <xf numFmtId="0" fontId="24" fillId="0" borderId="0" xfId="0" applyFont="1"/>
    <xf numFmtId="0" fontId="22" fillId="0" borderId="0" xfId="0" applyFont="1"/>
    <xf numFmtId="43" fontId="19" fillId="0" borderId="0" xfId="2" applyFont="1" applyBorder="1" applyAlignment="1">
      <alignment horizontal="left"/>
    </xf>
    <xf numFmtId="43" fontId="19" fillId="2" borderId="10" xfId="2" applyFont="1" applyFill="1" applyBorder="1" applyAlignment="1">
      <alignment horizontal="left"/>
    </xf>
    <xf numFmtId="0" fontId="2" fillId="0" borderId="0" xfId="0" applyFont="1"/>
    <xf numFmtId="0" fontId="15" fillId="0" borderId="0" xfId="0" applyFont="1" applyAlignment="1">
      <alignment horizontal="center" vertical="center"/>
    </xf>
    <xf numFmtId="0" fontId="8" fillId="0" borderId="12" xfId="1" applyBorder="1"/>
    <xf numFmtId="0" fontId="1" fillId="0" borderId="13" xfId="1" applyFont="1" applyBorder="1"/>
    <xf numFmtId="0" fontId="8" fillId="0" borderId="14" xfId="1" applyBorder="1"/>
    <xf numFmtId="0" fontId="8" fillId="0" borderId="15" xfId="1" applyBorder="1"/>
    <xf numFmtId="0" fontId="1" fillId="0" borderId="16" xfId="0" applyFont="1" applyBorder="1"/>
    <xf numFmtId="0" fontId="11" fillId="0" borderId="15" xfId="1" applyFont="1" applyBorder="1"/>
    <xf numFmtId="0" fontId="5" fillId="0" borderId="16" xfId="0" applyFont="1" applyBorder="1"/>
    <xf numFmtId="0" fontId="12" fillId="0" borderId="16" xfId="0" applyFont="1" applyBorder="1"/>
    <xf numFmtId="0" fontId="12" fillId="0" borderId="16" xfId="0" applyFont="1" applyBorder="1" applyAlignment="1">
      <alignment horizontal="left"/>
    </xf>
    <xf numFmtId="0" fontId="12" fillId="0" borderId="16" xfId="0" applyFont="1" applyBorder="1" applyAlignment="1">
      <alignment horizontal="left" wrapText="1"/>
    </xf>
    <xf numFmtId="0" fontId="14" fillId="0" borderId="16" xfId="0" applyFont="1" applyBorder="1"/>
    <xf numFmtId="0" fontId="8" fillId="0" borderId="18" xfId="1" applyBorder="1"/>
    <xf numFmtId="0" fontId="1" fillId="0" borderId="19" xfId="1" applyFont="1" applyBorder="1"/>
    <xf numFmtId="0" fontId="8" fillId="0" borderId="21" xfId="1" applyBorder="1"/>
    <xf numFmtId="0" fontId="19" fillId="0" borderId="5" xfId="0" applyFont="1" applyBorder="1" applyAlignment="1">
      <alignment horizontal="left"/>
    </xf>
    <xf numFmtId="0" fontId="19" fillId="0" borderId="7" xfId="0" applyFont="1" applyBorder="1" applyAlignment="1">
      <alignment horizontal="left"/>
    </xf>
    <xf numFmtId="0" fontId="19" fillId="0" borderId="28" xfId="0" applyFont="1" applyBorder="1" applyAlignment="1">
      <alignment horizontal="left"/>
    </xf>
    <xf numFmtId="0" fontId="19" fillId="0" borderId="4" xfId="0" applyFont="1" applyBorder="1" applyAlignment="1">
      <alignment horizontal="left"/>
    </xf>
    <xf numFmtId="0" fontId="19" fillId="0" borderId="27" xfId="0" applyFont="1" applyBorder="1" applyAlignment="1">
      <alignment horizontal="left"/>
    </xf>
    <xf numFmtId="0" fontId="2" fillId="0" borderId="5" xfId="0" applyFont="1" applyBorder="1"/>
    <xf numFmtId="0" fontId="1" fillId="0" borderId="5" xfId="0" applyFont="1" applyBorder="1"/>
    <xf numFmtId="0" fontId="1" fillId="0" borderId="7" xfId="0" applyFont="1" applyBorder="1"/>
    <xf numFmtId="0" fontId="1" fillId="0" borderId="4" xfId="0" applyFont="1" applyBorder="1"/>
    <xf numFmtId="0" fontId="1" fillId="0" borderId="28" xfId="1" applyFont="1" applyBorder="1"/>
    <xf numFmtId="0" fontId="1" fillId="0" borderId="27" xfId="1" applyFont="1" applyBorder="1"/>
    <xf numFmtId="0" fontId="8" fillId="0" borderId="17" xfId="1" applyBorder="1"/>
    <xf numFmtId="0" fontId="1" fillId="0" borderId="22" xfId="0" applyFont="1" applyBorder="1"/>
    <xf numFmtId="165" fontId="34" fillId="2" borderId="0" xfId="0" applyNumberFormat="1" applyFont="1" applyFill="1" applyAlignment="1">
      <alignment horizontal="left"/>
    </xf>
    <xf numFmtId="0" fontId="26" fillId="0" borderId="12" xfId="1" applyFont="1" applyBorder="1"/>
    <xf numFmtId="0" fontId="26" fillId="0" borderId="13" xfId="1" applyFont="1" applyBorder="1"/>
    <xf numFmtId="0" fontId="26" fillId="0" borderId="14" xfId="1" applyFont="1" applyBorder="1"/>
    <xf numFmtId="0" fontId="26" fillId="0" borderId="0" xfId="1" applyFont="1"/>
    <xf numFmtId="0" fontId="26" fillId="0" borderId="15" xfId="1" applyFont="1" applyBorder="1"/>
    <xf numFmtId="0" fontId="26" fillId="0" borderId="16" xfId="1" applyFont="1" applyBorder="1"/>
    <xf numFmtId="0" fontId="26" fillId="0" borderId="17" xfId="1" applyFont="1" applyBorder="1"/>
    <xf numFmtId="0" fontId="27" fillId="0" borderId="5" xfId="0" applyFont="1" applyBorder="1"/>
    <xf numFmtId="0" fontId="26" fillId="0" borderId="5" xfId="0" applyFont="1" applyBorder="1"/>
    <xf numFmtId="0" fontId="26" fillId="0" borderId="5" xfId="1" applyFont="1" applyBorder="1"/>
    <xf numFmtId="0" fontId="26" fillId="0" borderId="22" xfId="1" applyFont="1" applyBorder="1"/>
    <xf numFmtId="0" fontId="23" fillId="0" borderId="23" xfId="0" applyFont="1" applyBorder="1"/>
    <xf numFmtId="0" fontId="23" fillId="0" borderId="2" xfId="0" applyFont="1" applyBorder="1"/>
    <xf numFmtId="0" fontId="23" fillId="0" borderId="6" xfId="0" applyFont="1" applyBorder="1"/>
    <xf numFmtId="0" fontId="23" fillId="0" borderId="1" xfId="0" applyFont="1" applyBorder="1"/>
    <xf numFmtId="0" fontId="23" fillId="0" borderId="24" xfId="0" applyFont="1" applyBorder="1"/>
    <xf numFmtId="0" fontId="23" fillId="0" borderId="15" xfId="0" applyFont="1" applyBorder="1"/>
    <xf numFmtId="0" fontId="23" fillId="0" borderId="8" xfId="0" applyFont="1" applyBorder="1"/>
    <xf numFmtId="0" fontId="23" fillId="0" borderId="3" xfId="0" applyFont="1" applyBorder="1"/>
    <xf numFmtId="0" fontId="23" fillId="0" borderId="16" xfId="0" applyFont="1" applyBorder="1"/>
    <xf numFmtId="0" fontId="35" fillId="0" borderId="0" xfId="0" applyFont="1"/>
    <xf numFmtId="0" fontId="35" fillId="0" borderId="0" xfId="0" applyFont="1" applyAlignment="1">
      <alignment horizontal="center"/>
    </xf>
    <xf numFmtId="0" fontId="22" fillId="0" borderId="0" xfId="0" applyFont="1" applyAlignment="1">
      <alignment horizontal="right"/>
    </xf>
    <xf numFmtId="0" fontId="23" fillId="0" borderId="18" xfId="0" applyFont="1" applyBorder="1"/>
    <xf numFmtId="0" fontId="23" fillId="0" borderId="19" xfId="0" applyFont="1" applyBorder="1"/>
    <xf numFmtId="0" fontId="23" fillId="0" borderId="20" xfId="0" applyFont="1" applyBorder="1"/>
    <xf numFmtId="0" fontId="23" fillId="0" borderId="25" xfId="0" applyFont="1" applyBorder="1"/>
    <xf numFmtId="0" fontId="23" fillId="0" borderId="21" xfId="0" applyFont="1" applyBorder="1"/>
    <xf numFmtId="0" fontId="36" fillId="0" borderId="0" xfId="0" applyFont="1" applyAlignment="1">
      <alignment vertical="top" wrapText="1"/>
    </xf>
    <xf numFmtId="0" fontId="0" fillId="0" borderId="0" xfId="0" applyAlignment="1">
      <alignment wrapText="1"/>
    </xf>
    <xf numFmtId="0" fontId="36" fillId="0" borderId="0" xfId="0" applyFont="1"/>
    <xf numFmtId="0" fontId="24" fillId="0" borderId="0" xfId="0" applyFont="1" applyAlignment="1">
      <alignment wrapText="1"/>
    </xf>
    <xf numFmtId="0" fontId="23" fillId="0" borderId="0" xfId="0" applyFont="1" applyAlignment="1">
      <alignment horizontal="right"/>
    </xf>
    <xf numFmtId="0" fontId="0" fillId="0" borderId="2" xfId="0" applyBorder="1"/>
    <xf numFmtId="0" fontId="37" fillId="0" borderId="5" xfId="0" applyFont="1" applyBorder="1" applyAlignment="1">
      <alignment horizontal="left" vertical="top" wrapText="1"/>
    </xf>
    <xf numFmtId="0" fontId="0" fillId="0" borderId="23" xfId="0" applyBorder="1"/>
    <xf numFmtId="0" fontId="0" fillId="0" borderId="24" xfId="0" applyBorder="1"/>
    <xf numFmtId="0" fontId="0" fillId="0" borderId="15" xfId="0" applyBorder="1"/>
    <xf numFmtId="0" fontId="0" fillId="0" borderId="16" xfId="0" applyBorder="1"/>
    <xf numFmtId="0" fontId="0" fillId="0" borderId="17" xfId="0" applyBorder="1"/>
    <xf numFmtId="0" fontId="0" fillId="0" borderId="22" xfId="0" applyBorder="1"/>
    <xf numFmtId="0" fontId="0" fillId="0" borderId="18" xfId="0" applyBorder="1"/>
    <xf numFmtId="0" fontId="0" fillId="0" borderId="19" xfId="0" applyBorder="1"/>
    <xf numFmtId="0" fontId="0" fillId="0" borderId="21" xfId="0" applyBorder="1"/>
    <xf numFmtId="43" fontId="0" fillId="0" borderId="0" xfId="0" applyNumberFormat="1"/>
    <xf numFmtId="0" fontId="8" fillId="2" borderId="0" xfId="1" applyFill="1" applyAlignment="1">
      <alignment horizontal="left"/>
    </xf>
    <xf numFmtId="0" fontId="8" fillId="2" borderId="0" xfId="1" applyFill="1" applyAlignment="1">
      <alignment horizontal="center"/>
    </xf>
    <xf numFmtId="0" fontId="8" fillId="2" borderId="0" xfId="1" applyFill="1" applyAlignment="1">
      <alignment horizontal="left" vertical="top"/>
    </xf>
    <xf numFmtId="0" fontId="8" fillId="2" borderId="0" xfId="1" applyFill="1"/>
    <xf numFmtId="0" fontId="39" fillId="2" borderId="0" xfId="1" applyFont="1" applyFill="1"/>
    <xf numFmtId="14" fontId="8" fillId="0" borderId="0" xfId="1" applyNumberFormat="1" applyAlignment="1">
      <alignment horizontal="left"/>
    </xf>
    <xf numFmtId="0" fontId="8" fillId="0" borderId="0" xfId="1" applyAlignment="1">
      <alignment horizontal="left"/>
    </xf>
    <xf numFmtId="49" fontId="8" fillId="0" borderId="0" xfId="1" applyNumberFormat="1" applyAlignment="1">
      <alignment horizontal="left"/>
    </xf>
    <xf numFmtId="0" fontId="0" fillId="0" borderId="0" xfId="3" applyFont="1" applyAlignment="1">
      <alignment horizontal="left"/>
    </xf>
    <xf numFmtId="0" fontId="16" fillId="0" borderId="0" xfId="3" applyAlignment="1">
      <alignment horizontal="left"/>
    </xf>
    <xf numFmtId="43" fontId="8" fillId="2" borderId="0" xfId="2" applyFont="1" applyFill="1" applyAlignment="1">
      <alignment horizontal="left" vertical="top"/>
    </xf>
    <xf numFmtId="43" fontId="8" fillId="2" borderId="0" xfId="2" applyFont="1" applyFill="1"/>
    <xf numFmtId="43" fontId="8" fillId="0" borderId="0" xfId="2" applyFont="1" applyAlignment="1">
      <alignment horizontal="left"/>
    </xf>
    <xf numFmtId="0" fontId="8" fillId="0" borderId="0" xfId="1" quotePrefix="1" applyAlignment="1">
      <alignment horizontal="left"/>
    </xf>
    <xf numFmtId="0" fontId="0" fillId="5" borderId="0" xfId="0" applyFill="1"/>
    <xf numFmtId="49" fontId="8" fillId="0" borderId="0" xfId="1" quotePrefix="1" applyNumberFormat="1" applyAlignment="1">
      <alignment horizontal="left"/>
    </xf>
    <xf numFmtId="49" fontId="0" fillId="0" borderId="0" xfId="0" applyNumberFormat="1"/>
    <xf numFmtId="43" fontId="0" fillId="0" borderId="0" xfId="2" applyFont="1"/>
    <xf numFmtId="43" fontId="0" fillId="0" borderId="0" xfId="2" applyFont="1" applyProtection="1"/>
    <xf numFmtId="0" fontId="40" fillId="0" borderId="0" xfId="0" applyFont="1"/>
    <xf numFmtId="0" fontId="24" fillId="4" borderId="0" xfId="0" applyFont="1" applyFill="1"/>
    <xf numFmtId="0" fontId="0" fillId="4" borderId="0" xfId="0" applyFill="1"/>
    <xf numFmtId="0" fontId="24" fillId="5" borderId="0" xfId="0" applyFont="1" applyFill="1"/>
    <xf numFmtId="0" fontId="24" fillId="3" borderId="0" xfId="0" applyFont="1" applyFill="1"/>
    <xf numFmtId="0" fontId="0" fillId="3" borderId="0" xfId="0" applyFill="1"/>
    <xf numFmtId="14" fontId="0" fillId="3" borderId="0" xfId="0" applyNumberFormat="1" applyFill="1"/>
    <xf numFmtId="43" fontId="0" fillId="5" borderId="0" xfId="2" applyFont="1" applyFill="1"/>
    <xf numFmtId="43" fontId="0" fillId="4" borderId="0" xfId="2" applyFont="1" applyFill="1"/>
    <xf numFmtId="0" fontId="43" fillId="0" borderId="0" xfId="0" applyFont="1" applyAlignment="1">
      <alignment vertical="top" wrapText="1"/>
    </xf>
    <xf numFmtId="0" fontId="28" fillId="6" borderId="26" xfId="0" applyFont="1" applyFill="1" applyBorder="1" applyAlignment="1" applyProtection="1">
      <alignment horizontal="center" vertical="center"/>
      <protection locked="0"/>
    </xf>
    <xf numFmtId="0" fontId="28" fillId="7" borderId="26" xfId="0" applyFont="1" applyFill="1" applyBorder="1" applyAlignment="1" applyProtection="1">
      <alignment horizontal="center" vertical="top"/>
      <protection locked="0"/>
    </xf>
    <xf numFmtId="43" fontId="19" fillId="7" borderId="9" xfId="2" applyFont="1" applyFill="1" applyBorder="1" applyAlignment="1" applyProtection="1">
      <alignment horizontal="left"/>
      <protection locked="0"/>
    </xf>
    <xf numFmtId="0" fontId="44" fillId="0" borderId="0" xfId="4"/>
    <xf numFmtId="0" fontId="24" fillId="8" borderId="29" xfId="0" applyFont="1" applyFill="1" applyBorder="1"/>
    <xf numFmtId="14" fontId="24" fillId="8" borderId="29" xfId="0" applyNumberFormat="1" applyFont="1" applyFill="1" applyBorder="1"/>
    <xf numFmtId="0" fontId="0" fillId="8" borderId="29" xfId="0" applyFill="1" applyBorder="1"/>
    <xf numFmtId="2" fontId="0" fillId="8" borderId="29" xfId="0" applyNumberFormat="1" applyFill="1" applyBorder="1"/>
    <xf numFmtId="0" fontId="0" fillId="0" borderId="29" xfId="0" applyBorder="1"/>
    <xf numFmtId="0" fontId="0" fillId="9" borderId="29" xfId="0" applyFill="1" applyBorder="1"/>
    <xf numFmtId="0" fontId="0" fillId="0" borderId="30" xfId="0" applyBorder="1"/>
    <xf numFmtId="43" fontId="45" fillId="0" borderId="31" xfId="2" applyFont="1" applyBorder="1"/>
    <xf numFmtId="43" fontId="45" fillId="0" borderId="31" xfId="0" applyNumberFormat="1" applyFont="1" applyBorder="1"/>
    <xf numFmtId="43" fontId="45" fillId="0" borderId="32" xfId="2" applyFont="1" applyBorder="1"/>
    <xf numFmtId="0" fontId="0" fillId="0" borderId="33" xfId="0" applyBorder="1"/>
    <xf numFmtId="43" fontId="45" fillId="0" borderId="34" xfId="2" applyFont="1" applyBorder="1"/>
    <xf numFmtId="0" fontId="0" fillId="0" borderId="35" xfId="0" applyBorder="1"/>
    <xf numFmtId="43" fontId="45" fillId="0" borderId="36" xfId="2" applyFont="1" applyBorder="1"/>
    <xf numFmtId="43" fontId="45" fillId="0" borderId="37" xfId="0" applyNumberFormat="1" applyFont="1" applyBorder="1"/>
    <xf numFmtId="0" fontId="22" fillId="0" borderId="0" xfId="0" applyFont="1" applyAlignment="1">
      <alignment horizontal="center"/>
    </xf>
    <xf numFmtId="0" fontId="24" fillId="0" borderId="5" xfId="0" applyFont="1" applyBorder="1" applyAlignment="1">
      <alignment horizontal="center" vertical="center" wrapText="1"/>
    </xf>
    <xf numFmtId="43" fontId="19" fillId="7" borderId="5" xfId="2" applyFont="1" applyFill="1" applyBorder="1" applyAlignment="1" applyProtection="1">
      <alignment horizontal="left"/>
      <protection locked="0"/>
    </xf>
    <xf numFmtId="43" fontId="19" fillId="2" borderId="11" xfId="2" applyFont="1" applyFill="1" applyBorder="1" applyAlignment="1">
      <alignment horizontal="left"/>
    </xf>
    <xf numFmtId="0" fontId="0" fillId="0" borderId="0" xfId="0" applyAlignment="1">
      <alignment horizontal="center"/>
    </xf>
    <xf numFmtId="0" fontId="34" fillId="0" borderId="3" xfId="0" applyFont="1" applyBorder="1" applyAlignment="1">
      <alignment horizontal="right"/>
    </xf>
    <xf numFmtId="0" fontId="19" fillId="0" borderId="2" xfId="0" applyFont="1" applyBorder="1" applyAlignment="1">
      <alignment horizontal="left"/>
    </xf>
    <xf numFmtId="43" fontId="19" fillId="2" borderId="5" xfId="2" applyFont="1" applyFill="1" applyBorder="1" applyAlignment="1" applyProtection="1">
      <alignment horizontal="left"/>
      <protection locked="0"/>
    </xf>
    <xf numFmtId="43" fontId="19" fillId="2" borderId="9" xfId="2" applyFont="1" applyFill="1" applyBorder="1" applyAlignment="1" applyProtection="1">
      <alignment horizontal="left"/>
      <protection locked="0"/>
    </xf>
    <xf numFmtId="0" fontId="19" fillId="0" borderId="27" xfId="0" applyFont="1" applyBorder="1"/>
    <xf numFmtId="0" fontId="17" fillId="0" borderId="0" xfId="0" applyFont="1"/>
    <xf numFmtId="0" fontId="18" fillId="0" borderId="0" xfId="0" applyFont="1"/>
    <xf numFmtId="0" fontId="18" fillId="0" borderId="5" xfId="0" applyFont="1" applyBorder="1"/>
    <xf numFmtId="0" fontId="18" fillId="0" borderId="4" xfId="0" applyFont="1" applyBorder="1"/>
    <xf numFmtId="0" fontId="19" fillId="0" borderId="0" xfId="0" applyFont="1" applyAlignment="1">
      <alignment horizontal="right"/>
    </xf>
    <xf numFmtId="0" fontId="30" fillId="0" borderId="0" xfId="0" applyFont="1"/>
    <xf numFmtId="15" fontId="20" fillId="0" borderId="0" xfId="0" quotePrefix="1" applyNumberFormat="1" applyFont="1" applyAlignment="1">
      <alignment horizontal="center"/>
    </xf>
    <xf numFmtId="43" fontId="19" fillId="0" borderId="0" xfId="2" applyFont="1" applyBorder="1" applyProtection="1"/>
    <xf numFmtId="0" fontId="21" fillId="0" borderId="0" xfId="0" applyFont="1" applyAlignment="1">
      <alignment horizontal="left"/>
    </xf>
    <xf numFmtId="43" fontId="19" fillId="2" borderId="11" xfId="2" applyFont="1" applyFill="1" applyBorder="1" applyProtection="1"/>
    <xf numFmtId="0" fontId="20" fillId="0" borderId="0" xfId="0" applyFont="1"/>
    <xf numFmtId="43" fontId="19" fillId="11" borderId="9" xfId="2" applyFont="1" applyFill="1" applyBorder="1" applyProtection="1">
      <protection locked="0"/>
    </xf>
    <xf numFmtId="43" fontId="19" fillId="11" borderId="5" xfId="2" applyFont="1" applyFill="1" applyBorder="1" applyProtection="1">
      <protection locked="0"/>
    </xf>
    <xf numFmtId="0" fontId="1" fillId="0" borderId="1" xfId="1" applyFont="1" applyBorder="1"/>
    <xf numFmtId="0" fontId="1" fillId="0" borderId="2" xfId="1" applyFont="1" applyBorder="1"/>
    <xf numFmtId="0" fontId="1" fillId="0" borderId="3" xfId="1" applyFont="1" applyBorder="1"/>
    <xf numFmtId="0" fontId="2" fillId="0" borderId="2" xfId="1" applyFont="1" applyBorder="1" applyAlignment="1">
      <alignment horizontal="left"/>
    </xf>
    <xf numFmtId="0" fontId="2" fillId="0" borderId="6" xfId="1" applyFont="1" applyBorder="1" applyAlignment="1">
      <alignment horizontal="left"/>
    </xf>
    <xf numFmtId="0" fontId="2" fillId="0" borderId="3" xfId="1" applyFont="1" applyBorder="1"/>
    <xf numFmtId="0" fontId="1" fillId="0" borderId="8" xfId="1" applyFont="1" applyBorder="1"/>
    <xf numFmtId="0" fontId="26" fillId="0" borderId="3" xfId="1" quotePrefix="1" applyFont="1" applyBorder="1" applyAlignment="1">
      <alignment wrapText="1"/>
    </xf>
    <xf numFmtId="0" fontId="26" fillId="0" borderId="0" xfId="1" quotePrefix="1" applyFont="1" applyAlignment="1">
      <alignment wrapText="1"/>
    </xf>
    <xf numFmtId="0" fontId="26" fillId="0" borderId="8" xfId="1" quotePrefix="1" applyFont="1" applyBorder="1" applyAlignment="1">
      <alignment wrapText="1"/>
    </xf>
    <xf numFmtId="0" fontId="11" fillId="0" borderId="0" xfId="1" applyFont="1" applyAlignment="1">
      <alignment vertical="center"/>
    </xf>
    <xf numFmtId="0" fontId="26" fillId="0" borderId="3" xfId="0" applyFont="1" applyBorder="1" applyAlignment="1">
      <alignment horizontal="center"/>
    </xf>
    <xf numFmtId="0" fontId="26" fillId="0" borderId="8" xfId="1" applyFont="1" applyBorder="1"/>
    <xf numFmtId="0" fontId="12" fillId="0" borderId="0" xfId="1" applyFont="1" applyAlignment="1">
      <alignment horizontal="left"/>
    </xf>
    <xf numFmtId="0" fontId="12" fillId="0" borderId="8" xfId="1" applyFont="1" applyBorder="1" applyAlignment="1">
      <alignment horizontal="left"/>
    </xf>
    <xf numFmtId="0" fontId="26" fillId="0" borderId="3" xfId="1" applyFont="1" applyBorder="1"/>
    <xf numFmtId="0" fontId="26" fillId="0" borderId="4" xfId="1" applyFont="1" applyBorder="1"/>
    <xf numFmtId="0" fontId="26" fillId="0" borderId="5" xfId="1" applyFont="1" applyBorder="1" applyAlignment="1">
      <alignment horizontal="right"/>
    </xf>
    <xf numFmtId="0" fontId="26" fillId="0" borderId="7" xfId="1" applyFont="1" applyBorder="1" applyAlignment="1">
      <alignment horizontal="right"/>
    </xf>
    <xf numFmtId="0" fontId="13" fillId="0" borderId="0" xfId="1" applyFont="1"/>
    <xf numFmtId="0" fontId="26" fillId="0" borderId="7" xfId="1" applyFont="1" applyBorder="1"/>
    <xf numFmtId="0" fontId="26" fillId="0" borderId="1" xfId="1" applyFont="1" applyBorder="1"/>
    <xf numFmtId="0" fontId="26" fillId="0" borderId="2" xfId="1" applyFont="1" applyBorder="1"/>
    <xf numFmtId="0" fontId="26" fillId="0" borderId="6" xfId="1" applyFont="1" applyBorder="1"/>
    <xf numFmtId="0" fontId="9" fillId="0" borderId="0" xfId="1" applyFont="1"/>
    <xf numFmtId="0" fontId="10" fillId="0" borderId="4" xfId="1" applyFont="1" applyBorder="1"/>
    <xf numFmtId="0" fontId="6" fillId="0" borderId="5" xfId="1" applyFont="1" applyBorder="1"/>
    <xf numFmtId="0" fontId="7" fillId="0" borderId="5" xfId="1" applyFont="1" applyBorder="1"/>
    <xf numFmtId="0" fontId="6" fillId="0" borderId="7" xfId="1" applyFont="1" applyBorder="1"/>
    <xf numFmtId="0" fontId="26" fillId="0" borderId="3" xfId="1" applyFont="1" applyBorder="1" applyAlignment="1">
      <alignment vertical="top" wrapText="1"/>
    </xf>
    <xf numFmtId="0" fontId="26" fillId="0" borderId="0" xfId="1" applyFont="1" applyAlignment="1">
      <alignment vertical="top" wrapText="1"/>
    </xf>
    <xf numFmtId="0" fontId="26" fillId="0" borderId="8" xfId="1" applyFont="1" applyBorder="1" applyAlignment="1">
      <alignment vertical="top" wrapText="1"/>
    </xf>
    <xf numFmtId="0" fontId="18" fillId="0" borderId="5" xfId="0" applyFont="1" applyBorder="1" applyAlignment="1">
      <alignment horizontal="left"/>
    </xf>
    <xf numFmtId="0" fontId="18" fillId="0" borderId="2" xfId="0" applyFont="1" applyBorder="1" applyAlignment="1">
      <alignment horizontal="left"/>
    </xf>
    <xf numFmtId="0" fontId="18" fillId="0" borderId="2" xfId="0" applyFont="1" applyBorder="1" applyAlignment="1">
      <alignment horizontal="center"/>
    </xf>
    <xf numFmtId="0" fontId="18" fillId="0" borderId="6" xfId="0" applyFont="1" applyBorder="1" applyAlignment="1">
      <alignment horizontal="center"/>
    </xf>
    <xf numFmtId="0" fontId="18" fillId="0" borderId="0" xfId="0" applyFont="1" applyAlignment="1">
      <alignment horizontal="left"/>
    </xf>
    <xf numFmtId="0" fontId="18" fillId="0" borderId="15" xfId="0" applyFont="1" applyBorder="1"/>
    <xf numFmtId="0" fontId="20" fillId="2" borderId="5" xfId="0" applyFont="1" applyFill="1" applyBorder="1" applyAlignment="1">
      <alignment horizontal="center"/>
    </xf>
    <xf numFmtId="0" fontId="22" fillId="0" borderId="8" xfId="0" applyFont="1" applyBorder="1" applyAlignment="1">
      <alignment horizontal="left"/>
    </xf>
    <xf numFmtId="43" fontId="20" fillId="2" borderId="5" xfId="2" applyFont="1" applyFill="1" applyBorder="1" applyAlignment="1" applyProtection="1">
      <alignment horizontal="center"/>
    </xf>
    <xf numFmtId="0" fontId="18" fillId="0" borderId="16" xfId="0" applyFont="1" applyBorder="1"/>
    <xf numFmtId="43" fontId="20" fillId="0" borderId="0" xfId="2" applyFont="1" applyBorder="1" applyAlignment="1" applyProtection="1">
      <alignment horizontal="center"/>
    </xf>
    <xf numFmtId="43" fontId="20" fillId="0" borderId="0" xfId="2" applyFont="1" applyBorder="1" applyAlignment="1" applyProtection="1">
      <alignment horizontal="left"/>
    </xf>
    <xf numFmtId="0" fontId="20" fillId="0" borderId="8" xfId="0" applyFont="1" applyBorder="1" applyAlignment="1">
      <alignment horizontal="left"/>
    </xf>
    <xf numFmtId="43" fontId="19" fillId="0" borderId="0" xfId="2" applyFont="1" applyBorder="1" applyAlignment="1" applyProtection="1">
      <alignment horizontal="left"/>
    </xf>
    <xf numFmtId="164" fontId="19" fillId="0" borderId="8" xfId="2" applyNumberFormat="1" applyFont="1" applyBorder="1" applyAlignment="1" applyProtection="1">
      <alignment horizontal="left"/>
    </xf>
    <xf numFmtId="43" fontId="19" fillId="2" borderId="5" xfId="2" applyFont="1" applyFill="1" applyBorder="1" applyAlignment="1" applyProtection="1">
      <alignment horizontal="left"/>
    </xf>
    <xf numFmtId="43" fontId="19" fillId="0" borderId="0" xfId="2" applyFont="1" applyFill="1" applyBorder="1" applyAlignment="1" applyProtection="1">
      <alignment horizontal="left"/>
    </xf>
    <xf numFmtId="43" fontId="19" fillId="10" borderId="0" xfId="2" applyFont="1" applyFill="1" applyBorder="1" applyAlignment="1" applyProtection="1">
      <alignment horizontal="left"/>
    </xf>
    <xf numFmtId="43" fontId="19" fillId="0" borderId="0" xfId="2" applyFont="1" applyFill="1" applyBorder="1" applyAlignment="1" applyProtection="1">
      <alignment horizontal="center"/>
    </xf>
    <xf numFmtId="43" fontId="19" fillId="0" borderId="0" xfId="2" applyFont="1" applyFill="1" applyBorder="1" applyAlignment="1" applyProtection="1"/>
    <xf numFmtId="0" fontId="31" fillId="0" borderId="0" xfId="0" applyFont="1"/>
    <xf numFmtId="43" fontId="19" fillId="2" borderId="5" xfId="2" applyFont="1" applyFill="1" applyBorder="1" applyAlignment="1" applyProtection="1"/>
    <xf numFmtId="164" fontId="19" fillId="0" borderId="20" xfId="2" applyNumberFormat="1" applyFont="1" applyBorder="1" applyAlignment="1" applyProtection="1">
      <alignment horizontal="left"/>
    </xf>
    <xf numFmtId="43" fontId="19" fillId="0" borderId="19" xfId="2" applyFont="1" applyBorder="1" applyProtection="1"/>
    <xf numFmtId="164" fontId="19" fillId="0" borderId="0" xfId="2" applyNumberFormat="1" applyFont="1" applyFill="1" applyBorder="1" applyAlignment="1" applyProtection="1">
      <alignment horizontal="left"/>
    </xf>
    <xf numFmtId="43" fontId="19" fillId="11" borderId="9" xfId="2" applyFont="1" applyFill="1" applyBorder="1" applyAlignment="1" applyProtection="1">
      <alignment horizontal="left"/>
      <protection locked="0"/>
    </xf>
    <xf numFmtId="43" fontId="19" fillId="11" borderId="0" xfId="2" applyFont="1" applyFill="1" applyBorder="1" applyAlignment="1" applyProtection="1">
      <protection locked="0"/>
    </xf>
    <xf numFmtId="43" fontId="19" fillId="11" borderId="2" xfId="2" applyFont="1" applyFill="1" applyBorder="1" applyAlignment="1" applyProtection="1">
      <alignment horizontal="left"/>
      <protection locked="0"/>
    </xf>
    <xf numFmtId="43" fontId="19" fillId="11" borderId="9" xfId="2" applyFont="1" applyFill="1" applyBorder="1" applyAlignment="1" applyProtection="1">
      <protection locked="0"/>
    </xf>
    <xf numFmtId="43" fontId="19" fillId="11" borderId="2" xfId="2" applyFont="1" applyFill="1" applyBorder="1" applyAlignment="1" applyProtection="1">
      <protection locked="0"/>
    </xf>
    <xf numFmtId="43" fontId="19" fillId="11" borderId="5" xfId="2" applyFont="1" applyFill="1" applyBorder="1" applyAlignment="1" applyProtection="1">
      <protection locked="0"/>
    </xf>
    <xf numFmtId="164" fontId="19" fillId="0" borderId="0" xfId="2" applyNumberFormat="1" applyFont="1" applyBorder="1" applyAlignment="1" applyProtection="1">
      <alignment horizontal="left"/>
    </xf>
    <xf numFmtId="0" fontId="46" fillId="0" borderId="8" xfId="0" applyFont="1" applyBorder="1"/>
    <xf numFmtId="164" fontId="19" fillId="0" borderId="5" xfId="2" applyNumberFormat="1" applyFont="1" applyBorder="1" applyAlignment="1" applyProtection="1">
      <alignment horizontal="left"/>
    </xf>
    <xf numFmtId="0" fontId="19" fillId="0" borderId="7" xfId="0" applyFont="1" applyBorder="1"/>
    <xf numFmtId="0" fontId="19" fillId="0" borderId="4" xfId="0" applyFont="1" applyBorder="1"/>
    <xf numFmtId="164" fontId="19" fillId="0" borderId="2" xfId="2" applyNumberFormat="1" applyFont="1" applyBorder="1" applyAlignment="1" applyProtection="1">
      <alignment horizontal="left"/>
    </xf>
    <xf numFmtId="0" fontId="22" fillId="0" borderId="2" xfId="0" applyFont="1" applyBorder="1"/>
    <xf numFmtId="0" fontId="19" fillId="0" borderId="0" xfId="0" applyFont="1" applyAlignment="1">
      <alignment horizontal="center"/>
    </xf>
    <xf numFmtId="43" fontId="19" fillId="2" borderId="10" xfId="2" applyFont="1" applyFill="1" applyBorder="1" applyAlignment="1" applyProtection="1"/>
    <xf numFmtId="0" fontId="22" fillId="0" borderId="5" xfId="0" applyFont="1" applyBorder="1" applyAlignment="1">
      <alignment horizontal="left"/>
    </xf>
    <xf numFmtId="0" fontId="20" fillId="0" borderId="5" xfId="0" applyFont="1" applyBorder="1" applyAlignment="1">
      <alignment horizontal="left"/>
    </xf>
    <xf numFmtId="0" fontId="20" fillId="0" borderId="5" xfId="0" applyFont="1" applyBorder="1"/>
    <xf numFmtId="43" fontId="19" fillId="0" borderId="5" xfId="2" applyFont="1" applyFill="1" applyBorder="1" applyAlignment="1" applyProtection="1"/>
    <xf numFmtId="43" fontId="19" fillId="2" borderId="10" xfId="2" applyFont="1" applyFill="1" applyBorder="1" applyAlignment="1" applyProtection="1">
      <alignment horizontal="left"/>
    </xf>
    <xf numFmtId="43" fontId="45" fillId="7" borderId="26" xfId="2" applyFont="1" applyFill="1" applyBorder="1" applyProtection="1">
      <protection locked="0"/>
    </xf>
    <xf numFmtId="43" fontId="45" fillId="7" borderId="26" xfId="0" applyNumberFormat="1" applyFont="1" applyFill="1" applyBorder="1" applyProtection="1">
      <protection locked="0"/>
    </xf>
    <xf numFmtId="0" fontId="41" fillId="0" borderId="0" xfId="0" applyFont="1"/>
    <xf numFmtId="43" fontId="0" fillId="0" borderId="10" xfId="0" applyNumberFormat="1" applyBorder="1"/>
    <xf numFmtId="0" fontId="0" fillId="11" borderId="0" xfId="0" applyFill="1" applyProtection="1">
      <protection locked="0"/>
    </xf>
    <xf numFmtId="43" fontId="0" fillId="11" borderId="0" xfId="2" applyFont="1" applyFill="1" applyProtection="1">
      <protection locked="0"/>
    </xf>
    <xf numFmtId="0" fontId="0" fillId="0" borderId="0" xfId="0" applyAlignment="1">
      <alignment horizontal="center" wrapText="1"/>
    </xf>
    <xf numFmtId="14" fontId="0" fillId="0" borderId="0" xfId="0" applyNumberFormat="1" applyAlignment="1">
      <alignment wrapText="1"/>
    </xf>
    <xf numFmtId="0" fontId="26" fillId="0" borderId="3" xfId="1" applyFont="1" applyBorder="1" applyAlignment="1">
      <alignment horizontal="left" vertical="top" wrapText="1"/>
    </xf>
    <xf numFmtId="0" fontId="26" fillId="0" borderId="0" xfId="1" applyFont="1" applyAlignment="1">
      <alignment horizontal="left" vertical="top" wrapText="1"/>
    </xf>
    <xf numFmtId="0" fontId="26" fillId="0" borderId="8" xfId="1" applyFont="1" applyBorder="1" applyAlignment="1">
      <alignment horizontal="left" vertical="top" wrapText="1"/>
    </xf>
    <xf numFmtId="0" fontId="26" fillId="0" borderId="0" xfId="1" applyFont="1" applyAlignment="1">
      <alignment horizontal="left"/>
    </xf>
    <xf numFmtId="0" fontId="26" fillId="0" borderId="8" xfId="1" applyFont="1" applyBorder="1" applyAlignment="1">
      <alignment horizontal="left"/>
    </xf>
    <xf numFmtId="0" fontId="26" fillId="0" borderId="3" xfId="1" applyFont="1" applyBorder="1" applyAlignment="1">
      <alignment horizontal="left" wrapText="1"/>
    </xf>
    <xf numFmtId="0" fontId="26" fillId="0" borderId="0" xfId="1" applyFont="1" applyAlignment="1">
      <alignment horizontal="left" wrapText="1"/>
    </xf>
    <xf numFmtId="0" fontId="26" fillId="0" borderId="8" xfId="1" applyFont="1" applyBorder="1" applyAlignment="1">
      <alignment horizontal="left" wrapText="1"/>
    </xf>
    <xf numFmtId="0" fontId="26" fillId="0" borderId="3" xfId="1" quotePrefix="1" applyFont="1" applyBorder="1" applyAlignment="1">
      <alignment horizontal="left" wrapText="1"/>
    </xf>
    <xf numFmtId="0" fontId="26" fillId="0" borderId="0" xfId="1" quotePrefix="1" applyFont="1" applyAlignment="1">
      <alignment horizontal="left" wrapText="1"/>
    </xf>
    <xf numFmtId="0" fontId="26" fillId="0" borderId="8" xfId="1" quotePrefix="1" applyFont="1" applyBorder="1" applyAlignment="1">
      <alignment horizontal="left" wrapText="1"/>
    </xf>
    <xf numFmtId="0" fontId="4" fillId="0" borderId="2" xfId="1" applyFont="1" applyBorder="1" applyAlignment="1">
      <alignment horizontal="left" vertical="top"/>
    </xf>
    <xf numFmtId="0" fontId="20" fillId="0" borderId="0" xfId="0" applyFont="1" applyAlignment="1">
      <alignment horizontal="left"/>
    </xf>
    <xf numFmtId="49" fontId="19" fillId="11" borderId="5" xfId="0" applyNumberFormat="1" applyFont="1" applyFill="1" applyBorder="1" applyAlignment="1" applyProtection="1">
      <alignment horizontal="right"/>
      <protection locked="0"/>
    </xf>
    <xf numFmtId="49" fontId="19" fillId="11" borderId="9" xfId="0" applyNumberFormat="1" applyFont="1" applyFill="1" applyBorder="1" applyAlignment="1" applyProtection="1">
      <alignment horizontal="right"/>
      <protection locked="0"/>
    </xf>
    <xf numFmtId="0" fontId="18" fillId="0" borderId="0" xfId="0" applyFont="1" applyAlignment="1">
      <alignment horizontal="center"/>
    </xf>
    <xf numFmtId="15" fontId="20" fillId="2" borderId="5" xfId="0" quotePrefix="1" applyNumberFormat="1" applyFont="1" applyFill="1" applyBorder="1" applyAlignment="1">
      <alignment horizontal="center"/>
    </xf>
    <xf numFmtId="43" fontId="19" fillId="11" borderId="5" xfId="2" applyFont="1" applyFill="1" applyBorder="1" applyAlignment="1" applyProtection="1">
      <alignment horizontal="left"/>
      <protection locked="0"/>
    </xf>
    <xf numFmtId="0" fontId="31" fillId="0" borderId="0" xfId="0" applyFont="1" applyAlignment="1">
      <alignment horizontal="left"/>
    </xf>
    <xf numFmtId="0" fontId="22" fillId="0" borderId="0" xfId="0" applyFont="1" applyAlignment="1">
      <alignment horizontal="left"/>
    </xf>
    <xf numFmtId="0" fontId="20" fillId="0" borderId="0" xfId="0" applyFont="1" applyAlignment="1">
      <alignment horizontal="center"/>
    </xf>
    <xf numFmtId="0" fontId="20" fillId="0" borderId="2" xfId="0" applyFont="1" applyBorder="1" applyAlignment="1">
      <alignment horizontal="left"/>
    </xf>
    <xf numFmtId="43" fontId="19" fillId="2" borderId="11" xfId="2" applyFont="1" applyFill="1" applyBorder="1" applyAlignment="1" applyProtection="1">
      <alignment horizontal="left"/>
    </xf>
    <xf numFmtId="0" fontId="19" fillId="0" borderId="0" xfId="0" applyFont="1" applyAlignment="1">
      <alignment horizontal="left" wrapText="1"/>
    </xf>
    <xf numFmtId="0" fontId="12" fillId="0" borderId="0" xfId="0" applyFont="1" applyAlignment="1">
      <alignment horizontal="left"/>
    </xf>
    <xf numFmtId="0" fontId="12" fillId="0" borderId="0" xfId="0" applyFont="1" applyAlignment="1">
      <alignment horizontal="left" wrapText="1"/>
    </xf>
    <xf numFmtId="0" fontId="37" fillId="0" borderId="0" xfId="0" applyFont="1" applyAlignment="1">
      <alignment horizontal="left" wrapText="1"/>
    </xf>
    <xf numFmtId="0" fontId="38" fillId="0" borderId="0" xfId="0" applyFont="1" applyAlignment="1">
      <alignment horizontal="left" wrapText="1"/>
    </xf>
    <xf numFmtId="43" fontId="23" fillId="0" borderId="11" xfId="2" applyFont="1" applyBorder="1" applyAlignment="1">
      <alignment horizontal="right"/>
    </xf>
    <xf numFmtId="0" fontId="23" fillId="0" borderId="0" xfId="0" applyFont="1" applyAlignment="1">
      <alignment horizontal="left"/>
    </xf>
    <xf numFmtId="0" fontId="23" fillId="0" borderId="5" xfId="0" applyFont="1" applyBorder="1" applyAlignment="1">
      <alignment horizontal="left"/>
    </xf>
    <xf numFmtId="0" fontId="23" fillId="0" borderId="0" xfId="0" applyFont="1" applyAlignment="1">
      <alignment horizontal="center"/>
    </xf>
    <xf numFmtId="0" fontId="35" fillId="0" borderId="0" xfId="0" applyFont="1" applyAlignment="1">
      <alignment horizontal="left"/>
    </xf>
    <xf numFmtId="14" fontId="23" fillId="0" borderId="0" xfId="0" applyNumberFormat="1" applyFont="1" applyAlignment="1">
      <alignment horizontal="left"/>
    </xf>
    <xf numFmtId="14" fontId="23" fillId="0" borderId="5" xfId="0" applyNumberFormat="1" applyFont="1" applyBorder="1" applyAlignment="1">
      <alignment horizontal="left"/>
    </xf>
    <xf numFmtId="43" fontId="23" fillId="0" borderId="0" xfId="2" applyFont="1" applyBorder="1" applyAlignment="1">
      <alignment horizontal="center"/>
    </xf>
    <xf numFmtId="43" fontId="23" fillId="0" borderId="5" xfId="2" applyFont="1" applyBorder="1" applyAlignment="1">
      <alignment horizontal="center"/>
    </xf>
    <xf numFmtId="43" fontId="23" fillId="0" borderId="2" xfId="2" applyFont="1" applyBorder="1" applyAlignment="1">
      <alignment horizontal="right"/>
    </xf>
    <xf numFmtId="14" fontId="23" fillId="0" borderId="0" xfId="0" applyNumberFormat="1" applyFont="1"/>
    <xf numFmtId="0" fontId="23" fillId="0" borderId="2" xfId="0" applyFont="1" applyBorder="1" applyAlignment="1">
      <alignment horizontal="left"/>
    </xf>
    <xf numFmtId="0" fontId="0" fillId="0" borderId="0" xfId="0" applyAlignment="1">
      <alignment horizontal="left"/>
    </xf>
    <xf numFmtId="0" fontId="47" fillId="12" borderId="29" xfId="0" applyFont="1" applyFill="1" applyBorder="1"/>
    <xf numFmtId="15" fontId="22" fillId="0" borderId="0" xfId="0" quotePrefix="1" applyNumberFormat="1" applyFont="1" applyAlignment="1">
      <alignment horizontal="center"/>
    </xf>
    <xf numFmtId="0" fontId="48" fillId="0" borderId="0" xfId="0" applyFont="1" applyAlignment="1">
      <alignment horizontal="left"/>
    </xf>
    <xf numFmtId="0" fontId="49" fillId="0" borderId="0" xfId="0" applyFont="1" applyAlignment="1">
      <alignment horizontal="left"/>
    </xf>
    <xf numFmtId="0" fontId="19" fillId="0" borderId="0" xfId="0" applyFont="1" applyAlignment="1" applyProtection="1">
      <alignment vertical="top"/>
      <protection locked="0"/>
    </xf>
    <xf numFmtId="0" fontId="19" fillId="0" borderId="0" xfId="0" applyFont="1" applyAlignment="1" applyProtection="1">
      <alignment horizontal="right" vertical="center"/>
      <protection locked="0"/>
    </xf>
    <xf numFmtId="0" fontId="19" fillId="0" borderId="0" xfId="0" applyFont="1" applyAlignment="1" applyProtection="1">
      <alignment horizontal="right" vertical="top"/>
      <protection locked="0"/>
    </xf>
    <xf numFmtId="0" fontId="51" fillId="2" borderId="12" xfId="0" applyFont="1" applyFill="1" applyBorder="1" applyAlignment="1">
      <alignment horizontal="left" wrapText="1"/>
    </xf>
    <xf numFmtId="0" fontId="52" fillId="2" borderId="38" xfId="0" applyFont="1" applyFill="1" applyBorder="1" applyAlignment="1">
      <alignment horizontal="left" wrapText="1"/>
    </xf>
    <xf numFmtId="0" fontId="53" fillId="0" borderId="12" xfId="0" applyFont="1" applyBorder="1"/>
    <xf numFmtId="0" fontId="53" fillId="0" borderId="13" xfId="0" applyFont="1" applyBorder="1"/>
    <xf numFmtId="0" fontId="53" fillId="0" borderId="16" xfId="0" applyFont="1" applyBorder="1"/>
    <xf numFmtId="0" fontId="53" fillId="0" borderId="15" xfId="0" applyFont="1" applyBorder="1"/>
    <xf numFmtId="0" fontId="53" fillId="0" borderId="0" xfId="0" applyFont="1"/>
    <xf numFmtId="0" fontId="54" fillId="0" borderId="15" xfId="0" applyFont="1" applyBorder="1"/>
    <xf numFmtId="0" fontId="54" fillId="0" borderId="0" xfId="0" applyFont="1"/>
    <xf numFmtId="0" fontId="55" fillId="0" borderId="0" xfId="0" applyFont="1"/>
    <xf numFmtId="0" fontId="54" fillId="0" borderId="15" xfId="4" applyFont="1" applyFill="1" applyBorder="1" applyAlignment="1">
      <alignment horizontal="left"/>
    </xf>
    <xf numFmtId="167" fontId="0" fillId="0" borderId="16" xfId="0" applyNumberFormat="1" applyBorder="1"/>
    <xf numFmtId="0" fontId="56" fillId="0" borderId="0" xfId="0" applyFont="1" applyAlignment="1">
      <alignment vertical="center"/>
    </xf>
    <xf numFmtId="0" fontId="53" fillId="0" borderId="18" xfId="0" applyFont="1" applyBorder="1"/>
    <xf numFmtId="0" fontId="56" fillId="0" borderId="19" xfId="0" applyFont="1" applyBorder="1" applyAlignment="1">
      <alignment vertical="center"/>
    </xf>
    <xf numFmtId="0" fontId="55" fillId="0" borderId="19" xfId="0" applyFont="1" applyBorder="1"/>
    <xf numFmtId="167" fontId="0" fillId="0" borderId="21" xfId="0" applyNumberFormat="1" applyBorder="1"/>
    <xf numFmtId="0" fontId="52" fillId="2" borderId="39" xfId="0" applyFont="1" applyFill="1" applyBorder="1" applyAlignment="1">
      <alignment horizontal="left" wrapText="1"/>
    </xf>
    <xf numFmtId="165" fontId="8" fillId="0" borderId="0" xfId="1" applyNumberFormat="1"/>
    <xf numFmtId="0" fontId="22" fillId="0" borderId="5" xfId="0" applyFont="1" applyBorder="1" applyAlignment="1" applyProtection="1">
      <alignment horizontal="left"/>
      <protection locked="0"/>
    </xf>
    <xf numFmtId="22" fontId="0" fillId="0" borderId="0" xfId="0" applyNumberFormat="1"/>
    <xf numFmtId="0" fontId="24" fillId="9" borderId="29" xfId="0" applyFont="1" applyFill="1" applyBorder="1"/>
    <xf numFmtId="0" fontId="57" fillId="12" borderId="39" xfId="0" applyFont="1" applyFill="1" applyBorder="1"/>
    <xf numFmtId="0" fontId="27" fillId="0" borderId="3" xfId="1" applyFont="1" applyBorder="1"/>
    <xf numFmtId="0" fontId="27" fillId="0" borderId="0" xfId="1" applyFont="1"/>
    <xf numFmtId="0" fontId="20" fillId="0" borderId="0" xfId="0" applyFont="1" applyAlignment="1" applyProtection="1">
      <alignment vertical="top"/>
      <protection locked="0"/>
    </xf>
    <xf numFmtId="0" fontId="19" fillId="0" borderId="0" xfId="0" applyFont="1" applyAlignment="1" applyProtection="1">
      <alignment horizontal="left" vertical="top" wrapText="1"/>
      <protection locked="0"/>
    </xf>
    <xf numFmtId="0" fontId="19" fillId="0" borderId="0" xfId="0" applyFont="1" applyAlignment="1" applyProtection="1">
      <alignment vertical="top" wrapText="1"/>
      <protection locked="0"/>
    </xf>
    <xf numFmtId="0" fontId="19" fillId="7" borderId="26" xfId="0" applyFont="1" applyFill="1" applyBorder="1" applyAlignment="1" applyProtection="1">
      <alignment vertical="top" wrapText="1"/>
      <protection locked="0"/>
    </xf>
    <xf numFmtId="0" fontId="34" fillId="0" borderId="3" xfId="0" applyFont="1" applyBorder="1" applyAlignment="1">
      <alignment horizontal="center"/>
    </xf>
    <xf numFmtId="0" fontId="34" fillId="0" borderId="0" xfId="0" applyFont="1" applyAlignment="1">
      <alignment horizontal="center"/>
    </xf>
    <xf numFmtId="0" fontId="26" fillId="0" borderId="3" xfId="1" applyFont="1" applyBorder="1" applyAlignment="1">
      <alignment horizontal="left" vertical="top" wrapText="1"/>
    </xf>
    <xf numFmtId="0" fontId="26" fillId="0" borderId="0" xfId="1" applyFont="1" applyAlignment="1">
      <alignment horizontal="left" vertical="top" wrapText="1"/>
    </xf>
    <xf numFmtId="0" fontId="26" fillId="0" borderId="8" xfId="1" applyFont="1" applyBorder="1" applyAlignment="1">
      <alignment horizontal="left" vertical="top" wrapText="1"/>
    </xf>
    <xf numFmtId="0" fontId="26" fillId="7" borderId="3" xfId="1" applyFont="1" applyFill="1" applyBorder="1" applyAlignment="1" applyProtection="1">
      <alignment horizontal="left" vertical="top" wrapText="1"/>
      <protection locked="0"/>
    </xf>
    <xf numFmtId="0" fontId="26" fillId="7" borderId="0" xfId="1" applyFont="1" applyFill="1" applyAlignment="1" applyProtection="1">
      <alignment horizontal="left" vertical="top" wrapText="1"/>
      <protection locked="0"/>
    </xf>
    <xf numFmtId="0" fontId="26" fillId="7" borderId="8" xfId="1" applyFont="1" applyFill="1" applyBorder="1" applyAlignment="1" applyProtection="1">
      <alignment horizontal="left" vertical="top" wrapText="1"/>
      <protection locked="0"/>
    </xf>
    <xf numFmtId="0" fontId="26" fillId="0" borderId="0" xfId="1" applyFont="1" applyAlignment="1">
      <alignment horizontal="left" vertical="center" wrapText="1"/>
    </xf>
    <xf numFmtId="0" fontId="26" fillId="0" borderId="8" xfId="1" applyFont="1" applyBorder="1" applyAlignment="1">
      <alignment horizontal="left" vertical="center" wrapText="1"/>
    </xf>
    <xf numFmtId="0" fontId="26" fillId="0" borderId="3" xfId="0" applyFont="1" applyBorder="1" applyAlignment="1">
      <alignment horizontal="left"/>
    </xf>
    <xf numFmtId="0" fontId="26" fillId="0" borderId="0" xfId="0" applyFont="1" applyAlignment="1">
      <alignment horizontal="left"/>
    </xf>
    <xf numFmtId="166" fontId="26" fillId="7" borderId="0" xfId="1" applyNumberFormat="1" applyFont="1" applyFill="1" applyAlignment="1" applyProtection="1">
      <alignment horizontal="center"/>
      <protection locked="0"/>
    </xf>
    <xf numFmtId="166" fontId="26" fillId="7" borderId="5" xfId="1" applyNumberFormat="1" applyFont="1" applyFill="1" applyBorder="1" applyAlignment="1" applyProtection="1">
      <alignment horizontal="center"/>
      <protection locked="0"/>
    </xf>
    <xf numFmtId="0" fontId="26" fillId="0" borderId="3" xfId="1" applyFont="1" applyBorder="1" applyAlignment="1">
      <alignment wrapText="1"/>
    </xf>
    <xf numFmtId="0" fontId="26" fillId="0" borderId="0" xfId="1" applyFont="1" applyAlignment="1">
      <alignment wrapText="1"/>
    </xf>
    <xf numFmtId="0" fontId="26" fillId="0" borderId="8" xfId="1" applyFont="1" applyBorder="1" applyAlignment="1">
      <alignment wrapText="1"/>
    </xf>
    <xf numFmtId="0" fontId="26" fillId="0" borderId="0" xfId="1" applyFont="1" applyAlignment="1">
      <alignment horizontal="left"/>
    </xf>
    <xf numFmtId="0" fontId="26" fillId="0" borderId="5" xfId="1" applyFont="1" applyBorder="1" applyAlignment="1">
      <alignment horizontal="left"/>
    </xf>
    <xf numFmtId="0" fontId="26" fillId="0" borderId="0" xfId="1" applyFont="1" applyAlignment="1">
      <alignment horizontal="center"/>
    </xf>
    <xf numFmtId="0" fontId="26" fillId="0" borderId="5" xfId="1" applyFont="1" applyBorder="1" applyAlignment="1">
      <alignment horizontal="center"/>
    </xf>
    <xf numFmtId="0" fontId="27" fillId="0" borderId="3" xfId="1" quotePrefix="1" applyFont="1" applyBorder="1" applyAlignment="1">
      <alignment horizontal="left" wrapText="1"/>
    </xf>
    <xf numFmtId="0" fontId="27" fillId="0" borderId="0" xfId="1" quotePrefix="1" applyFont="1" applyAlignment="1">
      <alignment horizontal="left" wrapText="1"/>
    </xf>
    <xf numFmtId="0" fontId="27" fillId="0" borderId="8" xfId="1" quotePrefix="1" applyFont="1" applyBorder="1" applyAlignment="1">
      <alignment horizontal="left" wrapText="1"/>
    </xf>
    <xf numFmtId="0" fontId="26" fillId="0" borderId="0" xfId="1" quotePrefix="1" applyFont="1" applyAlignment="1">
      <alignment horizontal="left" vertical="center" wrapText="1"/>
    </xf>
    <xf numFmtId="0" fontId="26" fillId="0" borderId="8" xfId="1" quotePrefix="1" applyFont="1" applyBorder="1" applyAlignment="1">
      <alignment horizontal="left" vertical="center" wrapText="1"/>
    </xf>
    <xf numFmtId="0" fontId="26" fillId="0" borderId="8" xfId="1" applyFont="1" applyBorder="1" applyAlignment="1">
      <alignment horizontal="left"/>
    </xf>
    <xf numFmtId="0" fontId="26" fillId="0" borderId="3" xfId="1" applyFont="1" applyBorder="1" applyAlignment="1">
      <alignment horizontal="left" wrapText="1"/>
    </xf>
    <xf numFmtId="0" fontId="26" fillId="0" borderId="0" xfId="1" applyFont="1" applyAlignment="1">
      <alignment horizontal="left" wrapText="1"/>
    </xf>
    <xf numFmtId="0" fontId="26" fillId="0" borderId="8" xfId="1" applyFont="1" applyBorder="1" applyAlignment="1">
      <alignment horizontal="left" wrapText="1"/>
    </xf>
    <xf numFmtId="0" fontId="26" fillId="0" borderId="3" xfId="1" quotePrefix="1" applyFont="1" applyBorder="1" applyAlignment="1">
      <alignment horizontal="left" wrapText="1"/>
    </xf>
    <xf numFmtId="0" fontId="26" fillId="0" borderId="0" xfId="1" quotePrefix="1" applyFont="1" applyAlignment="1">
      <alignment horizontal="left" wrapText="1"/>
    </xf>
    <xf numFmtId="0" fontId="26" fillId="0" borderId="8" xfId="1" quotePrefix="1" applyFont="1" applyBorder="1" applyAlignment="1">
      <alignment horizontal="left" wrapText="1"/>
    </xf>
    <xf numFmtId="0" fontId="2" fillId="0" borderId="0" xfId="1" applyFont="1" applyAlignment="1">
      <alignment horizontal="left"/>
    </xf>
    <xf numFmtId="0" fontId="3" fillId="0" borderId="0" xfId="1" applyFont="1" applyAlignment="1">
      <alignment horizontal="left"/>
    </xf>
    <xf numFmtId="0" fontId="4" fillId="0" borderId="0" xfId="1" applyFont="1" applyAlignment="1">
      <alignment horizontal="left" vertical="top"/>
    </xf>
    <xf numFmtId="0" fontId="4" fillId="0" borderId="5" xfId="1" applyFont="1" applyBorder="1" applyAlignment="1">
      <alignment horizontal="left" vertical="top"/>
    </xf>
    <xf numFmtId="0" fontId="4" fillId="0" borderId="1" xfId="1" applyFont="1" applyBorder="1" applyAlignment="1">
      <alignment horizontal="left" vertical="top"/>
    </xf>
    <xf numFmtId="0" fontId="4" fillId="0" borderId="2" xfId="1" applyFont="1" applyBorder="1" applyAlignment="1">
      <alignment horizontal="left" vertical="top"/>
    </xf>
    <xf numFmtId="0" fontId="4" fillId="0" borderId="4" xfId="1" applyFont="1" applyBorder="1" applyAlignment="1">
      <alignment horizontal="left" vertical="top"/>
    </xf>
    <xf numFmtId="0" fontId="2" fillId="7" borderId="2" xfId="1" applyFont="1" applyFill="1" applyBorder="1" applyAlignment="1" applyProtection="1">
      <alignment horizontal="left"/>
      <protection locked="0"/>
    </xf>
    <xf numFmtId="0" fontId="2" fillId="7" borderId="5" xfId="1" applyFont="1" applyFill="1" applyBorder="1" applyAlignment="1" applyProtection="1">
      <alignment horizontal="left"/>
      <protection locked="0"/>
    </xf>
    <xf numFmtId="165" fontId="2" fillId="7" borderId="6" xfId="1" applyNumberFormat="1" applyFont="1" applyFill="1" applyBorder="1" applyAlignment="1" applyProtection="1">
      <alignment horizontal="left"/>
      <protection locked="0"/>
    </xf>
    <xf numFmtId="165" fontId="2" fillId="7" borderId="7" xfId="1" applyNumberFormat="1" applyFont="1" applyFill="1" applyBorder="1" applyAlignment="1" applyProtection="1">
      <alignment horizontal="left"/>
      <protection locked="0"/>
    </xf>
    <xf numFmtId="0" fontId="25" fillId="0" borderId="0" xfId="1" applyFont="1" applyAlignment="1">
      <alignment horizontal="left"/>
    </xf>
    <xf numFmtId="0" fontId="4" fillId="0" borderId="2" xfId="1" applyFont="1" applyBorder="1" applyAlignment="1">
      <alignment horizontal="center" vertical="top"/>
    </xf>
    <xf numFmtId="0" fontId="4" fillId="0" borderId="5" xfId="1" applyFont="1" applyBorder="1" applyAlignment="1">
      <alignment horizontal="center" vertical="top"/>
    </xf>
    <xf numFmtId="0" fontId="2" fillId="7" borderId="6" xfId="1" applyFont="1" applyFill="1" applyBorder="1" applyAlignment="1" applyProtection="1">
      <alignment horizontal="left"/>
      <protection locked="0"/>
    </xf>
    <xf numFmtId="0" fontId="2" fillId="7" borderId="7" xfId="1" applyFont="1" applyFill="1" applyBorder="1" applyAlignment="1" applyProtection="1">
      <alignment horizontal="left"/>
      <protection locked="0"/>
    </xf>
    <xf numFmtId="0" fontId="2" fillId="7" borderId="2" xfId="1" applyFont="1" applyFill="1" applyBorder="1" applyAlignment="1" applyProtection="1">
      <alignment horizontal="center"/>
      <protection locked="0"/>
    </xf>
    <xf numFmtId="0" fontId="2" fillId="7" borderId="6" xfId="1" applyFont="1" applyFill="1" applyBorder="1" applyAlignment="1" applyProtection="1">
      <alignment horizontal="center"/>
      <protection locked="0"/>
    </xf>
    <xf numFmtId="0" fontId="2" fillId="7" borderId="5" xfId="1" applyFont="1" applyFill="1" applyBorder="1" applyAlignment="1" applyProtection="1">
      <alignment horizontal="center"/>
      <protection locked="0"/>
    </xf>
    <xf numFmtId="0" fontId="2" fillId="7" borderId="7" xfId="1" applyFont="1" applyFill="1" applyBorder="1" applyAlignment="1" applyProtection="1">
      <alignment horizontal="center"/>
      <protection locked="0"/>
    </xf>
    <xf numFmtId="0" fontId="4" fillId="0" borderId="6" xfId="1" applyFont="1" applyBorder="1" applyAlignment="1">
      <alignment horizontal="center" vertical="top"/>
    </xf>
    <xf numFmtId="0" fontId="4" fillId="0" borderId="7" xfId="1" applyFont="1" applyBorder="1" applyAlignment="1">
      <alignment horizontal="center" vertical="top"/>
    </xf>
    <xf numFmtId="0" fontId="27" fillId="0" borderId="3" xfId="1" applyFont="1" applyBorder="1" applyAlignment="1">
      <alignment horizontal="left"/>
    </xf>
    <xf numFmtId="0" fontId="27" fillId="0" borderId="0" xfId="1" applyFont="1" applyAlignment="1">
      <alignment horizontal="left"/>
    </xf>
    <xf numFmtId="0" fontId="27" fillId="0" borderId="8" xfId="1" applyFont="1" applyBorder="1" applyAlignment="1">
      <alignment horizontal="left"/>
    </xf>
    <xf numFmtId="0" fontId="20" fillId="0" borderId="0" xfId="0" applyFont="1" applyAlignment="1">
      <alignment horizontal="left"/>
    </xf>
    <xf numFmtId="0" fontId="21" fillId="0" borderId="0" xfId="0" applyFont="1" applyAlignment="1">
      <alignment horizontal="left"/>
    </xf>
    <xf numFmtId="0" fontId="19" fillId="0" borderId="0" xfId="0" applyFont="1" applyAlignment="1">
      <alignment horizontal="center"/>
    </xf>
    <xf numFmtId="0" fontId="19" fillId="11" borderId="9" xfId="0" applyFont="1" applyFill="1" applyBorder="1" applyAlignment="1" applyProtection="1">
      <alignment horizontal="left"/>
      <protection locked="0"/>
    </xf>
    <xf numFmtId="43" fontId="19" fillId="11" borderId="5" xfId="2" applyFont="1" applyFill="1" applyBorder="1" applyAlignment="1" applyProtection="1">
      <alignment horizontal="center"/>
      <protection locked="0"/>
    </xf>
    <xf numFmtId="43" fontId="19" fillId="11" borderId="9" xfId="2" applyFont="1" applyFill="1" applyBorder="1" applyAlignment="1" applyProtection="1">
      <alignment horizontal="center"/>
      <protection locked="0"/>
    </xf>
    <xf numFmtId="43" fontId="19" fillId="2" borderId="11" xfId="2" applyFont="1" applyFill="1" applyBorder="1" applyAlignment="1" applyProtection="1">
      <alignment horizontal="center"/>
    </xf>
    <xf numFmtId="0" fontId="19" fillId="11" borderId="5" xfId="0" applyFont="1" applyFill="1" applyBorder="1" applyAlignment="1" applyProtection="1">
      <alignment horizontal="left"/>
      <protection locked="0"/>
    </xf>
    <xf numFmtId="49" fontId="19" fillId="11" borderId="5" xfId="0" applyNumberFormat="1" applyFont="1" applyFill="1" applyBorder="1" applyAlignment="1" applyProtection="1">
      <alignment horizontal="right"/>
      <protection locked="0"/>
    </xf>
    <xf numFmtId="49" fontId="19" fillId="11" borderId="9" xfId="0" applyNumberFormat="1" applyFont="1" applyFill="1" applyBorder="1" applyAlignment="1" applyProtection="1">
      <alignment horizontal="right"/>
      <protection locked="0"/>
    </xf>
    <xf numFmtId="0" fontId="22" fillId="0" borderId="0" xfId="0" applyFont="1" applyAlignment="1">
      <alignment horizontal="center"/>
    </xf>
    <xf numFmtId="15" fontId="22" fillId="0" borderId="0" xfId="0" quotePrefix="1" applyNumberFormat="1" applyFont="1" applyAlignment="1">
      <alignment horizontal="center"/>
    </xf>
    <xf numFmtId="0" fontId="17" fillId="0" borderId="0" xfId="0" applyFont="1" applyAlignment="1">
      <alignment horizontal="center"/>
    </xf>
    <xf numFmtId="0" fontId="18" fillId="0" borderId="0" xfId="0" applyFont="1" applyAlignment="1">
      <alignment horizontal="center"/>
    </xf>
    <xf numFmtId="0" fontId="34" fillId="0" borderId="3" xfId="0" applyFont="1" applyBorder="1" applyAlignment="1">
      <alignment horizontal="right"/>
    </xf>
    <xf numFmtId="0" fontId="34" fillId="0" borderId="0" xfId="0" applyFont="1" applyAlignment="1">
      <alignment horizontal="right"/>
    </xf>
    <xf numFmtId="43" fontId="19" fillId="0" borderId="0" xfId="2" applyFont="1" applyBorder="1" applyAlignment="1" applyProtection="1">
      <alignment horizontal="center"/>
    </xf>
    <xf numFmtId="15" fontId="20" fillId="2" borderId="5" xfId="0" quotePrefix="1" applyNumberFormat="1" applyFont="1" applyFill="1" applyBorder="1" applyAlignment="1">
      <alignment horizontal="center"/>
    </xf>
    <xf numFmtId="0" fontId="19" fillId="0" borderId="0" xfId="0" applyFont="1" applyAlignment="1">
      <alignment horizontal="left"/>
    </xf>
    <xf numFmtId="43" fontId="19" fillId="11" borderId="2" xfId="2" applyFont="1" applyFill="1" applyBorder="1" applyAlignment="1" applyProtection="1">
      <alignment horizontal="center"/>
      <protection locked="0"/>
    </xf>
    <xf numFmtId="0" fontId="17" fillId="0" borderId="15" xfId="0" applyFont="1" applyBorder="1" applyAlignment="1">
      <alignment horizontal="center"/>
    </xf>
    <xf numFmtId="0" fontId="17" fillId="0" borderId="8" xfId="0" applyFont="1" applyBorder="1" applyAlignment="1">
      <alignment horizontal="center"/>
    </xf>
    <xf numFmtId="0" fontId="18" fillId="0" borderId="15" xfId="0" applyFont="1" applyBorder="1" applyAlignment="1">
      <alignment horizontal="center"/>
    </xf>
    <xf numFmtId="0" fontId="18" fillId="0" borderId="8" xfId="0" applyFont="1" applyBorder="1" applyAlignment="1">
      <alignment horizontal="center"/>
    </xf>
    <xf numFmtId="0" fontId="31" fillId="0" borderId="0" xfId="0" applyFont="1" applyAlignment="1">
      <alignment horizontal="left"/>
    </xf>
    <xf numFmtId="43" fontId="19" fillId="2" borderId="0" xfId="2" applyFont="1" applyFill="1" applyBorder="1" applyAlignment="1" applyProtection="1">
      <alignment horizontal="center"/>
    </xf>
    <xf numFmtId="43" fontId="19" fillId="2" borderId="5" xfId="2" applyFont="1" applyFill="1" applyBorder="1" applyAlignment="1" applyProtection="1">
      <alignment horizontal="center"/>
    </xf>
    <xf numFmtId="43" fontId="19" fillId="11" borderId="0" xfId="2" applyFont="1" applyFill="1" applyBorder="1" applyAlignment="1" applyProtection="1">
      <alignment horizontal="center"/>
      <protection locked="0"/>
    </xf>
    <xf numFmtId="0" fontId="20" fillId="0" borderId="0" xfId="0" applyFont="1" applyAlignment="1">
      <alignment horizontal="center"/>
    </xf>
    <xf numFmtId="0" fontId="22" fillId="0" borderId="0" xfId="0" applyFont="1" applyAlignment="1">
      <alignment horizontal="left"/>
    </xf>
    <xf numFmtId="0" fontId="23" fillId="0" borderId="0" xfId="0" applyFont="1" applyAlignment="1">
      <alignment horizontal="left"/>
    </xf>
    <xf numFmtId="0" fontId="20" fillId="0" borderId="2" xfId="0" applyFont="1" applyBorder="1" applyAlignment="1">
      <alignment horizontal="left"/>
    </xf>
    <xf numFmtId="43" fontId="19" fillId="2" borderId="2" xfId="2" applyFont="1" applyFill="1" applyBorder="1" applyAlignment="1" applyProtection="1">
      <alignment horizontal="center"/>
    </xf>
    <xf numFmtId="43" fontId="19" fillId="2" borderId="2" xfId="2" applyFont="1" applyFill="1" applyBorder="1" applyAlignment="1" applyProtection="1">
      <alignment horizontal="left"/>
    </xf>
    <xf numFmtId="43" fontId="19" fillId="2" borderId="11" xfId="2" applyFont="1" applyFill="1" applyBorder="1" applyAlignment="1" applyProtection="1">
      <alignment horizontal="left"/>
    </xf>
    <xf numFmtId="0" fontId="19" fillId="2" borderId="5" xfId="0" applyFont="1" applyFill="1" applyBorder="1" applyAlignment="1" applyProtection="1">
      <alignment horizontal="left"/>
      <protection locked="0"/>
    </xf>
    <xf numFmtId="0" fontId="19" fillId="2" borderId="9" xfId="0" applyFont="1" applyFill="1" applyBorder="1" applyAlignment="1" applyProtection="1">
      <alignment horizontal="left"/>
      <protection locked="0"/>
    </xf>
    <xf numFmtId="0" fontId="34" fillId="0" borderId="3" xfId="0" applyFont="1" applyBorder="1" applyAlignment="1">
      <alignment horizontal="center"/>
    </xf>
    <xf numFmtId="0" fontId="34" fillId="0" borderId="0" xfId="0" applyFont="1" applyAlignment="1">
      <alignment horizontal="center"/>
    </xf>
    <xf numFmtId="0" fontId="19" fillId="0" borderId="2" xfId="0" applyFont="1" applyBorder="1" applyAlignment="1">
      <alignment horizontal="left"/>
    </xf>
    <xf numFmtId="0" fontId="19" fillId="7" borderId="9" xfId="0" applyFont="1" applyFill="1" applyBorder="1" applyAlignment="1" applyProtection="1">
      <alignment horizontal="left"/>
      <protection locked="0"/>
    </xf>
    <xf numFmtId="0" fontId="48" fillId="0" borderId="2" xfId="0" applyFont="1" applyBorder="1" applyAlignment="1">
      <alignment horizontal="left"/>
    </xf>
    <xf numFmtId="0" fontId="48" fillId="0" borderId="0" xfId="0" applyFont="1" applyAlignment="1">
      <alignment horizontal="left"/>
    </xf>
    <xf numFmtId="0" fontId="19" fillId="7" borderId="5" xfId="0" applyFont="1" applyFill="1" applyBorder="1" applyAlignment="1" applyProtection="1">
      <alignment horizontal="left"/>
      <protection locked="0"/>
    </xf>
    <xf numFmtId="0" fontId="19" fillId="7" borderId="0" xfId="0" applyFont="1" applyFill="1" applyAlignment="1" applyProtection="1">
      <alignment horizontal="left" vertical="top" wrapText="1"/>
      <protection locked="0"/>
    </xf>
    <xf numFmtId="0" fontId="19" fillId="7" borderId="5" xfId="0" applyFont="1" applyFill="1" applyBorder="1" applyAlignment="1" applyProtection="1">
      <alignment horizontal="left" vertical="top" wrapText="1"/>
      <protection locked="0"/>
    </xf>
    <xf numFmtId="0" fontId="19" fillId="0" borderId="0" xfId="0" applyFont="1" applyAlignment="1">
      <alignment horizontal="left" wrapText="1"/>
    </xf>
    <xf numFmtId="0" fontId="19" fillId="10" borderId="5" xfId="0" applyFont="1" applyFill="1" applyBorder="1" applyAlignment="1" applyProtection="1">
      <alignment horizontal="center" vertical="top" wrapText="1"/>
      <protection locked="0"/>
    </xf>
    <xf numFmtId="0" fontId="19" fillId="0" borderId="0" xfId="0" applyFont="1" applyAlignment="1" applyProtection="1">
      <alignment horizontal="center"/>
      <protection locked="0"/>
    </xf>
    <xf numFmtId="0" fontId="19" fillId="0" borderId="5" xfId="0" applyFont="1" applyBorder="1" applyAlignment="1" applyProtection="1">
      <alignment horizontal="center"/>
      <protection locked="0"/>
    </xf>
    <xf numFmtId="0" fontId="19" fillId="0" borderId="0" xfId="0" applyFont="1" applyAlignment="1" applyProtection="1">
      <alignment horizontal="left"/>
      <protection locked="0"/>
    </xf>
    <xf numFmtId="0" fontId="19" fillId="0" borderId="5" xfId="0" applyFont="1" applyBorder="1" applyAlignment="1" applyProtection="1">
      <alignment horizontal="left"/>
      <protection locked="0"/>
    </xf>
    <xf numFmtId="0" fontId="19" fillId="0" borderId="0" xfId="0" applyFont="1" applyAlignment="1">
      <alignment horizontal="left" vertical="top" wrapText="1"/>
    </xf>
    <xf numFmtId="0" fontId="19" fillId="6" borderId="0" xfId="0" applyFont="1" applyFill="1" applyAlignment="1" applyProtection="1">
      <alignment horizontal="left" vertical="top" wrapText="1"/>
      <protection locked="0"/>
    </xf>
    <xf numFmtId="0" fontId="12" fillId="6" borderId="0" xfId="0" applyFont="1" applyFill="1" applyAlignment="1" applyProtection="1">
      <alignment horizontal="left"/>
      <protection locked="0"/>
    </xf>
    <xf numFmtId="0" fontId="12" fillId="6" borderId="5" xfId="0" applyFont="1" applyFill="1" applyBorder="1" applyAlignment="1" applyProtection="1">
      <alignment horizontal="left"/>
      <protection locked="0"/>
    </xf>
    <xf numFmtId="0" fontId="12" fillId="0" borderId="0" xfId="1" quotePrefix="1" applyFont="1" applyAlignment="1">
      <alignment horizontal="left" vertical="center" wrapText="1"/>
    </xf>
    <xf numFmtId="0" fontId="12" fillId="0" borderId="0" xfId="0" applyFont="1" applyAlignment="1">
      <alignment horizontal="left"/>
    </xf>
    <xf numFmtId="0" fontId="12" fillId="6" borderId="0" xfId="0" applyFont="1" applyFill="1" applyAlignment="1" applyProtection="1">
      <alignment horizontal="left" vertical="top" wrapText="1"/>
      <protection locked="0"/>
    </xf>
    <xf numFmtId="0" fontId="12" fillId="0" borderId="0" xfId="0" applyFont="1" applyAlignment="1" applyProtection="1">
      <alignment horizontal="left" wrapText="1"/>
      <protection locked="0"/>
    </xf>
    <xf numFmtId="0" fontId="12" fillId="0" borderId="5" xfId="0" applyFont="1" applyBorder="1" applyAlignment="1" applyProtection="1">
      <alignment horizontal="left" wrapText="1"/>
      <protection locked="0"/>
    </xf>
    <xf numFmtId="14" fontId="12" fillId="6" borderId="0" xfId="0" applyNumberFormat="1" applyFont="1" applyFill="1" applyAlignment="1" applyProtection="1">
      <alignment horizontal="left" wrapText="1"/>
      <protection locked="0"/>
    </xf>
    <xf numFmtId="0" fontId="12" fillId="6" borderId="0" xfId="0" applyFont="1" applyFill="1" applyAlignment="1" applyProtection="1">
      <alignment horizontal="left" wrapText="1"/>
      <protection locked="0"/>
    </xf>
    <xf numFmtId="0" fontId="12" fillId="6" borderId="5" xfId="0" applyFont="1" applyFill="1" applyBorder="1" applyAlignment="1" applyProtection="1">
      <alignment horizontal="left" wrapText="1"/>
      <protection locked="0"/>
    </xf>
    <xf numFmtId="0" fontId="2" fillId="0" borderId="15" xfId="0" applyFont="1" applyBorder="1" applyAlignment="1">
      <alignment horizontal="center"/>
    </xf>
    <xf numFmtId="0" fontId="2" fillId="0" borderId="0" xfId="0" applyFont="1" applyAlignment="1">
      <alignment horizontal="center"/>
    </xf>
    <xf numFmtId="0" fontId="2" fillId="0" borderId="8" xfId="0" applyFont="1" applyBorder="1" applyAlignment="1">
      <alignment horizontal="center"/>
    </xf>
    <xf numFmtId="0" fontId="5" fillId="0" borderId="0" xfId="0" applyFont="1" applyAlignment="1">
      <alignment horizontal="left" vertical="top" wrapText="1"/>
    </xf>
    <xf numFmtId="0" fontId="12" fillId="0" borderId="0" xfId="0" applyFont="1" applyAlignment="1">
      <alignment horizontal="left" wrapText="1"/>
    </xf>
    <xf numFmtId="0" fontId="37" fillId="0" borderId="0" xfId="0" applyFont="1" applyAlignment="1">
      <alignment horizontal="left" vertical="top" wrapText="1"/>
    </xf>
    <xf numFmtId="0" fontId="38" fillId="0" borderId="0" xfId="0" applyFont="1" applyAlignment="1">
      <alignment horizontal="left" vertical="top" wrapText="1"/>
    </xf>
    <xf numFmtId="0" fontId="37" fillId="0" borderId="0" xfId="0" applyFont="1" applyAlignment="1">
      <alignment horizontal="left"/>
    </xf>
    <xf numFmtId="0" fontId="37" fillId="0" borderId="0" xfId="0" applyFont="1" applyAlignment="1">
      <alignment horizontal="left" wrapText="1"/>
    </xf>
    <xf numFmtId="0" fontId="38" fillId="0" borderId="0" xfId="0" applyFont="1" applyAlignment="1">
      <alignment horizontal="left"/>
    </xf>
    <xf numFmtId="0" fontId="38" fillId="0" borderId="0" xfId="0" applyFont="1" applyAlignment="1">
      <alignment horizontal="left" wrapText="1"/>
    </xf>
    <xf numFmtId="43" fontId="23" fillId="0" borderId="0" xfId="2" applyFont="1" applyBorder="1" applyAlignment="1">
      <alignment horizontal="right"/>
    </xf>
    <xf numFmtId="43" fontId="23" fillId="0" borderId="11" xfId="2" applyFont="1" applyBorder="1" applyAlignment="1">
      <alignment horizontal="right"/>
    </xf>
    <xf numFmtId="0" fontId="23" fillId="0" borderId="5" xfId="0" applyFont="1" applyBorder="1" applyAlignment="1">
      <alignment horizontal="left"/>
    </xf>
    <xf numFmtId="14" fontId="23" fillId="0" borderId="0" xfId="0" applyNumberFormat="1" applyFont="1" applyAlignment="1">
      <alignment horizontal="right"/>
    </xf>
    <xf numFmtId="14" fontId="23" fillId="0" borderId="5" xfId="0" applyNumberFormat="1" applyFont="1" applyBorder="1" applyAlignment="1">
      <alignment horizontal="right"/>
    </xf>
    <xf numFmtId="0" fontId="23" fillId="0" borderId="0" xfId="0" applyFont="1" applyAlignment="1">
      <alignment horizontal="center"/>
    </xf>
    <xf numFmtId="0" fontId="23" fillId="0" borderId="5" xfId="0" applyFont="1" applyBorder="1" applyAlignment="1">
      <alignment horizontal="center"/>
    </xf>
    <xf numFmtId="43" fontId="23" fillId="0" borderId="5" xfId="2" applyFont="1" applyBorder="1" applyAlignment="1">
      <alignment horizontal="right"/>
    </xf>
    <xf numFmtId="0" fontId="35" fillId="0" borderId="0" xfId="0" applyFont="1" applyAlignment="1">
      <alignment horizontal="left"/>
    </xf>
    <xf numFmtId="0" fontId="35" fillId="0" borderId="0" xfId="0" applyFont="1" applyAlignment="1">
      <alignment horizontal="right"/>
    </xf>
    <xf numFmtId="14" fontId="23" fillId="0" borderId="0" xfId="0" applyNumberFormat="1" applyFont="1" applyAlignment="1">
      <alignment horizontal="left"/>
    </xf>
    <xf numFmtId="14" fontId="23" fillId="0" borderId="5" xfId="0" applyNumberFormat="1" applyFont="1" applyBorder="1" applyAlignment="1">
      <alignment horizontal="left"/>
    </xf>
    <xf numFmtId="43" fontId="23" fillId="0" borderId="0" xfId="2" applyFont="1" applyBorder="1" applyAlignment="1">
      <alignment horizontal="center"/>
    </xf>
    <xf numFmtId="43" fontId="23" fillId="0" borderId="5" xfId="2" applyFont="1" applyBorder="1" applyAlignment="1">
      <alignment horizontal="center"/>
    </xf>
    <xf numFmtId="43" fontId="23" fillId="0" borderId="2" xfId="2" applyFont="1" applyBorder="1" applyAlignment="1">
      <alignment horizontal="right"/>
    </xf>
    <xf numFmtId="14" fontId="23" fillId="0" borderId="5" xfId="0" applyNumberFormat="1" applyFont="1" applyBorder="1" applyAlignment="1">
      <alignment horizontal="center"/>
    </xf>
    <xf numFmtId="0" fontId="23" fillId="0" borderId="0" xfId="0" applyFont="1" applyAlignment="1">
      <alignment horizontal="center" vertical="top" wrapText="1"/>
    </xf>
    <xf numFmtId="14" fontId="23" fillId="0" borderId="0" xfId="0" applyNumberFormat="1" applyFont="1"/>
    <xf numFmtId="14" fontId="23" fillId="0" borderId="5" xfId="0" applyNumberFormat="1" applyFont="1" applyBorder="1"/>
    <xf numFmtId="0" fontId="23" fillId="0" borderId="2" xfId="0" applyFont="1" applyBorder="1" applyAlignment="1">
      <alignment horizontal="left"/>
    </xf>
    <xf numFmtId="0" fontId="23" fillId="0" borderId="0" xfId="0" applyFont="1" applyAlignment="1">
      <alignment horizontal="left" vertical="top" wrapText="1"/>
    </xf>
    <xf numFmtId="0" fontId="0" fillId="0" borderId="0" xfId="0" applyAlignment="1">
      <alignment horizontal="left"/>
    </xf>
    <xf numFmtId="0" fontId="24" fillId="0" borderId="0" xfId="0" applyFont="1" applyAlignment="1">
      <alignment horizontal="left"/>
    </xf>
    <xf numFmtId="0" fontId="42" fillId="0" borderId="0" xfId="0" applyFont="1" applyAlignment="1">
      <alignment horizontal="left"/>
    </xf>
    <xf numFmtId="0" fontId="0" fillId="11" borderId="0" xfId="0" applyFill="1" applyAlignment="1" applyProtection="1">
      <alignment horizontal="left"/>
      <protection locked="0"/>
    </xf>
  </cellXfs>
  <cellStyles count="5">
    <cellStyle name="Comma" xfId="2" builtinId="3"/>
    <cellStyle name="Hyperlink" xfId="4" builtinId="8"/>
    <cellStyle name="Normal" xfId="0" builtinId="0"/>
    <cellStyle name="Normal 2" xfId="1" xr:uid="{00000000-0005-0000-0000-000003000000}"/>
    <cellStyle name="Normal 6" xfId="3" xr:uid="{00000000-0005-0000-0000-000004000000}"/>
  </cellStyles>
  <dxfs count="62">
    <dxf>
      <font>
        <b/>
        <i val="0"/>
        <color rgb="FFFF0000"/>
      </font>
    </dxf>
    <dxf>
      <font>
        <b/>
        <i val="0"/>
        <color rgb="FFFF0000"/>
      </font>
    </dxf>
    <dxf>
      <font>
        <color rgb="FF00B050"/>
      </font>
    </dxf>
    <dxf>
      <font>
        <color rgb="FF00B050"/>
      </font>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ont>
        <color theme="0" tint="-0.14996795556505021"/>
      </font>
    </dxf>
    <dxf>
      <fill>
        <patternFill>
          <bgColor theme="9"/>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ont>
        <color theme="0" tint="-0.14996795556505021"/>
      </font>
    </dxf>
    <dxf>
      <fill>
        <patternFill>
          <bgColor theme="6"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9"/>
        </patternFill>
      </fill>
    </dxf>
    <dxf>
      <fill>
        <patternFill>
          <bgColor theme="6"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ont>
        <color theme="0" tint="-0.14996795556505021"/>
      </font>
    </dxf>
    <dxf>
      <fill>
        <patternFill>
          <bgColor theme="9"/>
        </patternFill>
      </fill>
    </dxf>
    <dxf>
      <fill>
        <patternFill>
          <bgColor theme="9"/>
        </patternFill>
      </fill>
    </dxf>
    <dxf>
      <font>
        <color theme="0" tint="-0.14996795556505021"/>
      </font>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ont>
        <color theme="0" tint="-0.14996795556505021"/>
      </font>
    </dxf>
    <dxf>
      <fill>
        <patternFill>
          <bgColor theme="9"/>
        </patternFill>
      </fill>
    </dxf>
    <dxf>
      <fill>
        <patternFill>
          <bgColor theme="9"/>
        </patternFill>
      </fill>
    </dxf>
    <dxf>
      <fill>
        <patternFill>
          <bgColor theme="5" tint="0.39994506668294322"/>
        </patternFill>
      </fill>
    </dxf>
    <dxf>
      <fill>
        <patternFill>
          <bgColor theme="5" tint="0.39994506668294322"/>
        </patternFill>
      </fill>
    </dxf>
    <dxf>
      <fill>
        <patternFill>
          <bgColor theme="9"/>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9"/>
        </patternFill>
      </fill>
    </dxf>
    <dxf>
      <fill>
        <patternFill>
          <bgColor theme="5" tint="0.39994506668294322"/>
        </patternFill>
      </fill>
    </dxf>
    <dxf>
      <fill>
        <patternFill>
          <bgColor theme="5" tint="0.39994506668294322"/>
        </patternFill>
      </fill>
    </dxf>
    <dxf>
      <fill>
        <patternFill>
          <bgColor theme="9"/>
        </patternFill>
      </fill>
    </dxf>
    <dxf>
      <fill>
        <patternFill>
          <bgColor theme="9"/>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68035</xdr:colOff>
      <xdr:row>0</xdr:row>
      <xdr:rowOff>81643</xdr:rowOff>
    </xdr:from>
    <xdr:to>
      <xdr:col>3</xdr:col>
      <xdr:colOff>29652</xdr:colOff>
      <xdr:row>6</xdr:row>
      <xdr:rowOff>13154</xdr:rowOff>
    </xdr:to>
    <xdr:pic>
      <xdr:nvPicPr>
        <xdr:cNvPr id="3" name="Picture 5" descr="A close up of a logo&#10;&#10;Description automatically generated">
          <a:extLst>
            <a:ext uri="{FF2B5EF4-FFF2-40B4-BE49-F238E27FC236}">
              <a16:creationId xmlns:a16="http://schemas.microsoft.com/office/drawing/2014/main" id="{18908456-67F6-4C30-8E48-279B21BE28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714" y="81643"/>
          <a:ext cx="1825795" cy="1577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hyperlink" Target="https://www.oanda.com/currency/converter/"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pageSetUpPr fitToPage="1"/>
  </sheetPr>
  <dimension ref="B2:R80"/>
  <sheetViews>
    <sheetView tabSelected="1" zoomScale="80" zoomScaleNormal="80" workbookViewId="0">
      <selection activeCell="Q8" sqref="Q8"/>
    </sheetView>
  </sheetViews>
  <sheetFormatPr defaultColWidth="9.109375" defaultRowHeight="13.8" x14ac:dyDescent="0.3"/>
  <cols>
    <col min="1" max="1" width="2.109375" style="2" customWidth="1"/>
    <col min="2" max="2" width="16.109375" style="3" customWidth="1"/>
    <col min="3" max="3" width="11.88671875" style="3" customWidth="1"/>
    <col min="4" max="4" width="12" style="3" customWidth="1"/>
    <col min="5" max="8" width="9.109375" style="3"/>
    <col min="9" max="9" width="4" style="3" customWidth="1"/>
    <col min="10" max="10" width="18.44140625" style="3" customWidth="1"/>
    <col min="11" max="11" width="25.5546875" style="3" customWidth="1"/>
    <col min="12" max="12" width="32.109375" style="3" customWidth="1"/>
    <col min="13" max="13" width="5.109375" style="3" bestFit="1" customWidth="1"/>
    <col min="14" max="14" width="15.109375" style="3" bestFit="1" customWidth="1"/>
    <col min="15" max="15" width="2.44140625" style="2" customWidth="1"/>
    <col min="16" max="16384" width="9.109375" style="2"/>
  </cols>
  <sheetData>
    <row r="2" spans="2:18" ht="33.6" x14ac:dyDescent="0.65">
      <c r="D2" s="380" t="s">
        <v>0</v>
      </c>
      <c r="E2" s="380"/>
      <c r="F2" s="380"/>
      <c r="G2" s="380"/>
      <c r="H2" s="380"/>
      <c r="I2" s="380"/>
      <c r="J2" s="380"/>
      <c r="K2" s="380"/>
      <c r="L2" s="380"/>
      <c r="M2" s="380"/>
      <c r="N2" s="380"/>
    </row>
    <row r="3" spans="2:18" ht="25.8" x14ac:dyDescent="0.5">
      <c r="D3" s="381" t="s">
        <v>7102</v>
      </c>
      <c r="E3" s="381"/>
      <c r="F3" s="381"/>
      <c r="G3" s="381"/>
      <c r="H3" s="381"/>
      <c r="I3" s="381"/>
      <c r="J3" s="381"/>
      <c r="K3" s="381"/>
      <c r="L3" s="381"/>
      <c r="M3" s="381"/>
      <c r="N3" s="381"/>
    </row>
    <row r="4" spans="2:18" ht="23.4" x14ac:dyDescent="0.45">
      <c r="D4" s="391" t="s">
        <v>1</v>
      </c>
      <c r="E4" s="391"/>
      <c r="F4" s="391"/>
      <c r="G4" s="391"/>
      <c r="H4" s="391"/>
      <c r="I4" s="391"/>
      <c r="J4" s="391"/>
      <c r="K4" s="391"/>
      <c r="L4" s="391"/>
      <c r="M4" s="391"/>
      <c r="N4" s="391"/>
    </row>
    <row r="5" spans="2:18" ht="20.25" customHeight="1" x14ac:dyDescent="0.3">
      <c r="B5" s="185"/>
      <c r="C5" s="186"/>
      <c r="D5" s="384" t="s">
        <v>2</v>
      </c>
      <c r="E5" s="385"/>
      <c r="F5" s="385"/>
      <c r="G5" s="387" t="str">
        <f>IF(N5="","",IFERROR(VLOOKUP(N5,BRANCHES,2,FALSE),"BRANCH NOT RECOGNISED"))</f>
        <v/>
      </c>
      <c r="H5" s="387"/>
      <c r="I5" s="387"/>
      <c r="J5" s="387"/>
      <c r="K5" s="387"/>
      <c r="L5" s="384" t="s">
        <v>3</v>
      </c>
      <c r="M5" s="392" t="s">
        <v>4</v>
      </c>
      <c r="N5" s="389"/>
      <c r="R5" s="336"/>
    </row>
    <row r="6" spans="2:18" ht="12" customHeight="1" x14ac:dyDescent="0.3">
      <c r="B6" s="187"/>
      <c r="D6" s="386"/>
      <c r="E6" s="383"/>
      <c r="F6" s="383"/>
      <c r="G6" s="388"/>
      <c r="H6" s="388"/>
      <c r="I6" s="388"/>
      <c r="J6" s="388"/>
      <c r="K6" s="388"/>
      <c r="L6" s="386"/>
      <c r="M6" s="393"/>
      <c r="N6" s="390"/>
    </row>
    <row r="7" spans="2:18" ht="23.1" customHeight="1" x14ac:dyDescent="0.3">
      <c r="B7" s="187"/>
      <c r="C7" s="191"/>
      <c r="D7" s="382" t="s">
        <v>5</v>
      </c>
      <c r="E7" s="382"/>
      <c r="F7" s="382"/>
      <c r="G7" s="387" t="str">
        <f>IF(N5="","",IFERROR(VLOOKUP(N5,BRANCHES,3,FALSE),"BRANCH NOT RECOGNISED"))</f>
        <v/>
      </c>
      <c r="H7" s="387"/>
      <c r="I7" s="387"/>
      <c r="J7" s="387"/>
      <c r="K7" s="394"/>
      <c r="L7" s="384" t="s">
        <v>6</v>
      </c>
      <c r="M7" s="396" t="s">
        <v>7</v>
      </c>
      <c r="N7" s="397"/>
    </row>
    <row r="8" spans="2:18" ht="6.75" customHeight="1" x14ac:dyDescent="0.3">
      <c r="B8" s="187"/>
      <c r="C8" s="191"/>
      <c r="D8" s="383"/>
      <c r="E8" s="383"/>
      <c r="F8" s="383"/>
      <c r="G8" s="388"/>
      <c r="H8" s="388"/>
      <c r="I8" s="388"/>
      <c r="J8" s="388"/>
      <c r="K8" s="395"/>
      <c r="L8" s="386"/>
      <c r="M8" s="398"/>
      <c r="N8" s="399"/>
    </row>
    <row r="9" spans="2:18" ht="23.1" customHeight="1" x14ac:dyDescent="0.3">
      <c r="B9" s="187"/>
      <c r="D9" s="384" t="s">
        <v>8</v>
      </c>
      <c r="E9" s="385"/>
      <c r="F9" s="385"/>
      <c r="G9" s="387" t="str">
        <f>IF(N5="","",IFERROR(VLOOKUP("*"&amp;G7&amp;"*",'MEO List'!E:G,3,FALSE),"BRANCH NOT RECOGNISED"))</f>
        <v/>
      </c>
      <c r="H9" s="387"/>
      <c r="I9" s="387"/>
      <c r="J9" s="387"/>
      <c r="K9" s="394"/>
      <c r="L9" s="392"/>
      <c r="M9" s="392"/>
      <c r="N9" s="400"/>
    </row>
    <row r="10" spans="2:18" ht="6.75" customHeight="1" x14ac:dyDescent="0.3">
      <c r="B10" s="187"/>
      <c r="D10" s="386"/>
      <c r="E10" s="383"/>
      <c r="F10" s="383"/>
      <c r="G10" s="388"/>
      <c r="H10" s="388"/>
      <c r="I10" s="388"/>
      <c r="J10" s="388"/>
      <c r="K10" s="395"/>
      <c r="L10" s="393"/>
      <c r="M10" s="393"/>
      <c r="N10" s="401"/>
    </row>
    <row r="11" spans="2:18" ht="6.75" customHeight="1" x14ac:dyDescent="0.65">
      <c r="B11" s="185"/>
      <c r="C11" s="186"/>
      <c r="D11" s="281"/>
      <c r="E11" s="281"/>
      <c r="F11" s="281"/>
      <c r="G11" s="188"/>
      <c r="H11" s="188"/>
      <c r="I11" s="188"/>
      <c r="J11" s="188"/>
      <c r="K11" s="188"/>
      <c r="L11" s="188"/>
      <c r="M11" s="188"/>
      <c r="N11" s="189"/>
    </row>
    <row r="12" spans="2:18" ht="33.6" x14ac:dyDescent="0.65">
      <c r="B12" s="190" t="s">
        <v>9</v>
      </c>
      <c r="N12" s="191"/>
    </row>
    <row r="13" spans="2:18" ht="7.5" customHeight="1" x14ac:dyDescent="0.3">
      <c r="B13" s="187"/>
      <c r="N13" s="191"/>
    </row>
    <row r="14" spans="2:18" s="4" customFormat="1" ht="21" x14ac:dyDescent="0.4">
      <c r="B14" s="402" t="s">
        <v>10</v>
      </c>
      <c r="C14" s="403"/>
      <c r="D14" s="403"/>
      <c r="E14" s="403"/>
      <c r="F14" s="403"/>
      <c r="G14" s="403"/>
      <c r="H14" s="403"/>
      <c r="I14" s="403"/>
      <c r="J14" s="403"/>
      <c r="K14" s="403"/>
      <c r="L14" s="403"/>
      <c r="M14" s="403"/>
      <c r="N14" s="404"/>
    </row>
    <row r="15" spans="2:18" s="4" customFormat="1" ht="8.25" customHeight="1" x14ac:dyDescent="0.4">
      <c r="B15" s="374"/>
      <c r="C15" s="375"/>
      <c r="D15" s="375"/>
      <c r="E15" s="375"/>
      <c r="F15" s="375"/>
      <c r="G15" s="375"/>
      <c r="H15" s="375"/>
      <c r="I15" s="375"/>
      <c r="J15" s="375"/>
      <c r="K15" s="375"/>
      <c r="L15" s="375"/>
      <c r="M15" s="375"/>
      <c r="N15" s="376"/>
    </row>
    <row r="16" spans="2:18" s="4" customFormat="1" ht="21" customHeight="1" x14ac:dyDescent="0.25">
      <c r="B16" s="377" t="s">
        <v>11</v>
      </c>
      <c r="C16" s="378"/>
      <c r="D16" s="378"/>
      <c r="E16" s="378"/>
      <c r="F16" s="378"/>
      <c r="G16" s="378"/>
      <c r="H16" s="378"/>
      <c r="I16" s="378"/>
      <c r="J16" s="378"/>
      <c r="K16" s="378"/>
      <c r="L16" s="378"/>
      <c r="M16" s="378"/>
      <c r="N16" s="379"/>
    </row>
    <row r="17" spans="2:14" s="4" customFormat="1" ht="21" customHeight="1" x14ac:dyDescent="0.25">
      <c r="B17" s="377"/>
      <c r="C17" s="378"/>
      <c r="D17" s="378"/>
      <c r="E17" s="378"/>
      <c r="F17" s="378"/>
      <c r="G17" s="378"/>
      <c r="H17" s="378"/>
      <c r="I17" s="378"/>
      <c r="J17" s="378"/>
      <c r="K17" s="378"/>
      <c r="L17" s="378"/>
      <c r="M17" s="378"/>
      <c r="N17" s="379"/>
    </row>
    <row r="18" spans="2:14" s="4" customFormat="1" ht="21" customHeight="1" x14ac:dyDescent="0.25">
      <c r="B18" s="377"/>
      <c r="C18" s="378"/>
      <c r="D18" s="378"/>
      <c r="E18" s="378"/>
      <c r="F18" s="378"/>
      <c r="G18" s="378"/>
      <c r="H18" s="378"/>
      <c r="I18" s="378"/>
      <c r="J18" s="378"/>
      <c r="K18" s="378"/>
      <c r="L18" s="378"/>
      <c r="M18" s="378"/>
      <c r="N18" s="379"/>
    </row>
    <row r="19" spans="2:14" s="4" customFormat="1" ht="8.25" customHeight="1" x14ac:dyDescent="0.4">
      <c r="B19" s="192"/>
      <c r="C19" s="193"/>
      <c r="D19" s="193"/>
      <c r="E19" s="193"/>
      <c r="F19" s="193"/>
      <c r="G19" s="193"/>
      <c r="H19" s="193"/>
      <c r="I19" s="193"/>
      <c r="J19" s="193"/>
      <c r="K19" s="193"/>
      <c r="L19" s="193"/>
      <c r="M19" s="193"/>
      <c r="N19" s="194"/>
    </row>
    <row r="20" spans="2:14" s="4" customFormat="1" ht="21" customHeight="1" x14ac:dyDescent="0.25">
      <c r="B20" s="377" t="s">
        <v>7103</v>
      </c>
      <c r="C20" s="375"/>
      <c r="D20" s="375"/>
      <c r="E20" s="375"/>
      <c r="F20" s="375"/>
      <c r="G20" s="375"/>
      <c r="H20" s="375"/>
      <c r="I20" s="375"/>
      <c r="J20" s="375"/>
      <c r="K20" s="375"/>
      <c r="L20" s="375"/>
      <c r="M20" s="375"/>
      <c r="N20" s="376"/>
    </row>
    <row r="21" spans="2:14" s="4" customFormat="1" ht="21" customHeight="1" x14ac:dyDescent="0.25">
      <c r="B21" s="374"/>
      <c r="C21" s="375"/>
      <c r="D21" s="375"/>
      <c r="E21" s="375"/>
      <c r="F21" s="375"/>
      <c r="G21" s="375"/>
      <c r="H21" s="375"/>
      <c r="I21" s="375"/>
      <c r="J21" s="375"/>
      <c r="K21" s="375"/>
      <c r="L21" s="375"/>
      <c r="M21" s="375"/>
      <c r="N21" s="376"/>
    </row>
    <row r="22" spans="2:14" s="4" customFormat="1" ht="8.25" customHeight="1" x14ac:dyDescent="0.4">
      <c r="B22" s="275"/>
      <c r="C22" s="276"/>
      <c r="D22" s="276"/>
      <c r="E22" s="276"/>
      <c r="F22" s="276"/>
      <c r="G22" s="276"/>
      <c r="H22" s="276"/>
      <c r="I22" s="276"/>
      <c r="J22" s="276"/>
      <c r="K22" s="276"/>
      <c r="L22" s="276"/>
      <c r="M22" s="276"/>
      <c r="N22" s="277"/>
    </row>
    <row r="23" spans="2:14" s="4" customFormat="1" ht="21" customHeight="1" x14ac:dyDescent="0.25">
      <c r="B23" s="377" t="s">
        <v>7104</v>
      </c>
      <c r="C23" s="375"/>
      <c r="D23" s="375"/>
      <c r="E23" s="375"/>
      <c r="F23" s="375"/>
      <c r="G23" s="375"/>
      <c r="H23" s="375"/>
      <c r="I23" s="375"/>
      <c r="J23" s="375"/>
      <c r="K23" s="375"/>
      <c r="L23" s="375"/>
      <c r="M23" s="375"/>
      <c r="N23" s="376"/>
    </row>
    <row r="24" spans="2:14" s="4" customFormat="1" ht="21" customHeight="1" x14ac:dyDescent="0.25">
      <c r="B24" s="374"/>
      <c r="C24" s="375"/>
      <c r="D24" s="375"/>
      <c r="E24" s="375"/>
      <c r="F24" s="375"/>
      <c r="G24" s="375"/>
      <c r="H24" s="375"/>
      <c r="I24" s="375"/>
      <c r="J24" s="375"/>
      <c r="K24" s="375"/>
      <c r="L24" s="375"/>
      <c r="M24" s="375"/>
      <c r="N24" s="376"/>
    </row>
    <row r="25" spans="2:14" s="4" customFormat="1" ht="8.25" customHeight="1" x14ac:dyDescent="0.4">
      <c r="B25" s="275"/>
      <c r="C25" s="276"/>
      <c r="D25" s="276"/>
      <c r="E25" s="276"/>
      <c r="F25" s="276"/>
      <c r="G25" s="276"/>
      <c r="H25" s="276"/>
      <c r="I25" s="276"/>
      <c r="J25" s="276"/>
      <c r="K25" s="276"/>
      <c r="L25" s="276"/>
      <c r="M25" s="276"/>
      <c r="N25" s="277"/>
    </row>
    <row r="26" spans="2:14" s="4" customFormat="1" ht="21" customHeight="1" x14ac:dyDescent="0.4">
      <c r="B26" s="377" t="s">
        <v>12</v>
      </c>
      <c r="C26" s="375"/>
      <c r="D26" s="375"/>
      <c r="E26" s="375"/>
      <c r="F26" s="375"/>
      <c r="G26" s="375"/>
      <c r="H26" s="375"/>
      <c r="I26" s="375"/>
      <c r="J26" s="375"/>
      <c r="K26" s="375"/>
      <c r="L26" s="375"/>
      <c r="M26" s="375"/>
      <c r="N26" s="376"/>
    </row>
    <row r="27" spans="2:14" s="4" customFormat="1" ht="8.25" customHeight="1" x14ac:dyDescent="0.4">
      <c r="B27" s="275"/>
      <c r="C27" s="276"/>
      <c r="D27" s="276"/>
      <c r="E27" s="276"/>
      <c r="F27" s="276"/>
      <c r="G27" s="276"/>
      <c r="H27" s="276"/>
      <c r="I27" s="276"/>
      <c r="J27" s="276"/>
      <c r="K27" s="276"/>
      <c r="L27" s="276"/>
      <c r="M27" s="276"/>
      <c r="N27" s="277"/>
    </row>
    <row r="28" spans="2:14" s="4" customFormat="1" ht="21" customHeight="1" x14ac:dyDescent="0.25">
      <c r="B28" s="377" t="s">
        <v>13</v>
      </c>
      <c r="C28" s="378"/>
      <c r="D28" s="378"/>
      <c r="E28" s="378"/>
      <c r="F28" s="378"/>
      <c r="G28" s="378"/>
      <c r="H28" s="378"/>
      <c r="I28" s="378"/>
      <c r="J28" s="378"/>
      <c r="K28" s="378"/>
      <c r="L28" s="378"/>
      <c r="M28" s="378"/>
      <c r="N28" s="379"/>
    </row>
    <row r="29" spans="2:14" s="4" customFormat="1" ht="21" customHeight="1" x14ac:dyDescent="0.25">
      <c r="B29" s="377"/>
      <c r="C29" s="378"/>
      <c r="D29" s="378"/>
      <c r="E29" s="378"/>
      <c r="F29" s="378"/>
      <c r="G29" s="378"/>
      <c r="H29" s="378"/>
      <c r="I29" s="378"/>
      <c r="J29" s="378"/>
      <c r="K29" s="378"/>
      <c r="L29" s="378"/>
      <c r="M29" s="378"/>
      <c r="N29" s="379"/>
    </row>
    <row r="30" spans="2:14" s="4" customFormat="1" ht="8.25" customHeight="1" x14ac:dyDescent="0.4">
      <c r="B30" s="278"/>
      <c r="C30" s="279"/>
      <c r="D30" s="279"/>
      <c r="E30" s="279"/>
      <c r="F30" s="279"/>
      <c r="G30" s="279"/>
      <c r="H30" s="279"/>
      <c r="I30" s="279"/>
      <c r="J30" s="279"/>
      <c r="K30" s="279"/>
      <c r="L30" s="279"/>
      <c r="M30" s="279"/>
      <c r="N30" s="280"/>
    </row>
    <row r="31" spans="2:14" s="4" customFormat="1" ht="21" customHeight="1" x14ac:dyDescent="0.25">
      <c r="B31" s="377" t="s">
        <v>7105</v>
      </c>
      <c r="C31" s="378"/>
      <c r="D31" s="378"/>
      <c r="E31" s="378"/>
      <c r="F31" s="378"/>
      <c r="G31" s="378"/>
      <c r="H31" s="378"/>
      <c r="I31" s="378"/>
      <c r="J31" s="378"/>
      <c r="K31" s="378"/>
      <c r="L31" s="378"/>
      <c r="M31" s="378"/>
      <c r="N31" s="379"/>
    </row>
    <row r="32" spans="2:14" s="4" customFormat="1" ht="21" customHeight="1" x14ac:dyDescent="0.25">
      <c r="B32" s="377"/>
      <c r="C32" s="378"/>
      <c r="D32" s="378"/>
      <c r="E32" s="378"/>
      <c r="F32" s="378"/>
      <c r="G32" s="378"/>
      <c r="H32" s="378"/>
      <c r="I32" s="378"/>
      <c r="J32" s="378"/>
      <c r="K32" s="378"/>
      <c r="L32" s="378"/>
      <c r="M32" s="378"/>
      <c r="N32" s="379"/>
    </row>
    <row r="33" spans="2:14" s="4" customFormat="1" ht="21" customHeight="1" x14ac:dyDescent="0.25">
      <c r="B33" s="377"/>
      <c r="C33" s="378"/>
      <c r="D33" s="378"/>
      <c r="E33" s="378"/>
      <c r="F33" s="378"/>
      <c r="G33" s="378"/>
      <c r="H33" s="378"/>
      <c r="I33" s="378"/>
      <c r="J33" s="378"/>
      <c r="K33" s="378"/>
      <c r="L33" s="378"/>
      <c r="M33" s="378"/>
      <c r="N33" s="379"/>
    </row>
    <row r="34" spans="2:14" s="4" customFormat="1" ht="8.25" customHeight="1" x14ac:dyDescent="0.4">
      <c r="B34" s="192"/>
      <c r="C34" s="193"/>
      <c r="D34" s="193"/>
      <c r="E34" s="193"/>
      <c r="F34" s="193"/>
      <c r="G34" s="193"/>
      <c r="H34" s="193"/>
      <c r="I34" s="193"/>
      <c r="J34" s="193"/>
      <c r="K34" s="193"/>
      <c r="L34" s="193"/>
      <c r="M34" s="193"/>
      <c r="N34" s="194"/>
    </row>
    <row r="35" spans="2:14" s="4" customFormat="1" ht="21" customHeight="1" x14ac:dyDescent="0.4">
      <c r="B35" s="368" t="s">
        <v>14</v>
      </c>
      <c r="C35" s="369"/>
      <c r="D35" s="369"/>
      <c r="E35" s="369"/>
      <c r="F35" s="369"/>
      <c r="G35" s="369"/>
      <c r="H35" s="369"/>
      <c r="I35" s="369"/>
      <c r="J35" s="369"/>
      <c r="K35" s="369"/>
      <c r="L35" s="369"/>
      <c r="M35" s="369"/>
      <c r="N35" s="370"/>
    </row>
    <row r="36" spans="2:14" s="4" customFormat="1" ht="8.25" customHeight="1" x14ac:dyDescent="0.4">
      <c r="B36" s="192"/>
      <c r="C36" s="193"/>
      <c r="D36" s="193"/>
      <c r="E36" s="193"/>
      <c r="F36" s="193"/>
      <c r="G36" s="193"/>
      <c r="H36" s="193"/>
      <c r="I36" s="193"/>
      <c r="J36" s="193"/>
      <c r="K36" s="193"/>
      <c r="L36" s="193"/>
      <c r="M36" s="193"/>
      <c r="N36" s="194"/>
    </row>
    <row r="37" spans="2:14" s="195" customFormat="1" ht="40.799999999999997" x14ac:dyDescent="0.3">
      <c r="B37" s="144"/>
      <c r="C37" s="371" t="s">
        <v>15</v>
      </c>
      <c r="D37" s="371"/>
      <c r="E37" s="371"/>
      <c r="F37" s="371"/>
      <c r="G37" s="371"/>
      <c r="H37" s="371"/>
      <c r="I37" s="371"/>
      <c r="J37" s="371"/>
      <c r="K37" s="371"/>
      <c r="L37" s="371"/>
      <c r="M37" s="371"/>
      <c r="N37" s="372"/>
    </row>
    <row r="38" spans="2:14" s="195" customFormat="1" ht="40.799999999999997" x14ac:dyDescent="0.3">
      <c r="B38" s="144"/>
      <c r="C38" s="371" t="s">
        <v>7106</v>
      </c>
      <c r="D38" s="371"/>
      <c r="E38" s="371"/>
      <c r="F38" s="371"/>
      <c r="G38" s="371"/>
      <c r="H38" s="371"/>
      <c r="I38" s="371"/>
      <c r="J38" s="371"/>
      <c r="K38" s="371"/>
      <c r="L38" s="371"/>
      <c r="M38" s="371"/>
      <c r="N38" s="372"/>
    </row>
    <row r="39" spans="2:14" s="195" customFormat="1" ht="40.799999999999997" x14ac:dyDescent="0.3">
      <c r="B39" s="144"/>
      <c r="C39" s="355" t="s">
        <v>7107</v>
      </c>
      <c r="D39" s="355"/>
      <c r="E39" s="355"/>
      <c r="F39" s="355"/>
      <c r="G39" s="355"/>
      <c r="H39" s="355"/>
      <c r="I39" s="355"/>
      <c r="J39" s="355"/>
      <c r="K39" s="355"/>
      <c r="L39" s="355"/>
      <c r="M39" s="355"/>
      <c r="N39" s="356"/>
    </row>
    <row r="40" spans="2:14" s="4" customFormat="1" ht="7.5" customHeight="1" x14ac:dyDescent="0.4">
      <c r="B40" s="196"/>
      <c r="C40" s="273"/>
      <c r="D40" s="273"/>
      <c r="E40" s="273"/>
      <c r="F40" s="273"/>
      <c r="G40" s="273"/>
      <c r="H40" s="273"/>
      <c r="I40" s="273"/>
      <c r="J40" s="273"/>
      <c r="K40" s="273"/>
      <c r="L40" s="273"/>
      <c r="M40" s="273"/>
      <c r="N40" s="274"/>
    </row>
    <row r="41" spans="2:14" s="4" customFormat="1" ht="14.25" customHeight="1" x14ac:dyDescent="0.4">
      <c r="B41" s="196"/>
      <c r="C41" s="273"/>
      <c r="D41" s="273"/>
      <c r="E41" s="273"/>
      <c r="F41" s="273"/>
      <c r="G41" s="273"/>
      <c r="H41" s="273"/>
      <c r="I41" s="273"/>
      <c r="J41" s="72"/>
      <c r="K41" s="359"/>
      <c r="L41" s="359"/>
      <c r="M41" s="359"/>
      <c r="N41" s="197"/>
    </row>
    <row r="42" spans="2:14" s="4" customFormat="1" ht="14.25" customHeight="1" x14ac:dyDescent="0.4">
      <c r="B42" s="196"/>
      <c r="C42" s="273"/>
      <c r="D42" s="273"/>
      <c r="E42" s="273"/>
      <c r="F42" s="273"/>
      <c r="G42" s="273"/>
      <c r="H42" s="273"/>
      <c r="I42" s="273"/>
      <c r="J42" s="72"/>
      <c r="K42" s="359"/>
      <c r="L42" s="359"/>
      <c r="M42" s="359"/>
      <c r="N42" s="197"/>
    </row>
    <row r="43" spans="2:14" s="4" customFormat="1" ht="21" customHeight="1" x14ac:dyDescent="0.4">
      <c r="B43" s="357" t="s">
        <v>16</v>
      </c>
      <c r="C43" s="358"/>
      <c r="D43" s="358"/>
      <c r="E43" s="358"/>
      <c r="F43" s="358"/>
      <c r="G43" s="358"/>
      <c r="H43" s="358"/>
      <c r="I43" s="358"/>
      <c r="J43" s="358"/>
      <c r="K43" s="360"/>
      <c r="L43" s="360"/>
      <c r="M43" s="360"/>
      <c r="N43" s="197" t="s">
        <v>17</v>
      </c>
    </row>
    <row r="44" spans="2:14" s="4" customFormat="1" ht="7.5" customHeight="1" x14ac:dyDescent="0.4">
      <c r="B44" s="196"/>
      <c r="C44" s="273"/>
      <c r="D44" s="273"/>
      <c r="E44" s="273"/>
      <c r="F44" s="273"/>
      <c r="G44" s="273"/>
      <c r="H44" s="273"/>
      <c r="I44" s="273"/>
      <c r="J44" s="273"/>
      <c r="K44" s="273"/>
      <c r="L44" s="273"/>
      <c r="M44" s="273"/>
      <c r="N44" s="274"/>
    </row>
    <row r="45" spans="2:14" s="4" customFormat="1" ht="21" x14ac:dyDescent="0.4">
      <c r="B45" s="196"/>
      <c r="C45" s="273"/>
      <c r="D45" s="273"/>
      <c r="E45" s="273"/>
      <c r="F45" s="273"/>
      <c r="G45" s="273"/>
      <c r="H45" s="273"/>
      <c r="I45" s="273"/>
      <c r="J45" s="273"/>
      <c r="K45" s="364" t="s">
        <v>18</v>
      </c>
      <c r="L45" s="364"/>
      <c r="M45" s="364"/>
      <c r="N45" s="373"/>
    </row>
    <row r="46" spans="2:14" s="4" customFormat="1" ht="7.5" customHeight="1" x14ac:dyDescent="0.4">
      <c r="B46" s="196"/>
      <c r="C46" s="273"/>
      <c r="D46" s="273"/>
      <c r="E46" s="273"/>
      <c r="F46" s="273"/>
      <c r="G46" s="273"/>
      <c r="H46" s="273"/>
      <c r="I46" s="273"/>
      <c r="J46" s="273"/>
      <c r="K46" s="198"/>
      <c r="L46" s="198"/>
      <c r="M46" s="198"/>
      <c r="N46" s="199"/>
    </row>
    <row r="47" spans="2:14" s="4" customFormat="1" ht="15" customHeight="1" x14ac:dyDescent="0.4">
      <c r="B47" s="200"/>
      <c r="C47" s="72"/>
      <c r="D47" s="72"/>
      <c r="E47" s="72"/>
      <c r="F47" s="72"/>
      <c r="G47" s="72"/>
      <c r="H47" s="72"/>
      <c r="I47" s="72"/>
      <c r="J47" s="72"/>
      <c r="K47" s="72"/>
      <c r="L47" s="72"/>
      <c r="M47" s="72"/>
      <c r="N47" s="197"/>
    </row>
    <row r="48" spans="2:14" s="4" customFormat="1" ht="15" customHeight="1" x14ac:dyDescent="0.4">
      <c r="B48" s="200"/>
      <c r="C48" s="366"/>
      <c r="D48" s="366"/>
      <c r="E48" s="366"/>
      <c r="F48" s="366"/>
      <c r="G48" s="72"/>
      <c r="H48" s="72"/>
      <c r="I48" s="72"/>
      <c r="J48" s="72"/>
      <c r="K48" s="366"/>
      <c r="L48" s="366"/>
      <c r="M48" s="366"/>
      <c r="N48" s="197"/>
    </row>
    <row r="49" spans="2:15" s="4" customFormat="1" ht="15" customHeight="1" x14ac:dyDescent="0.4">
      <c r="B49" s="200"/>
      <c r="C49" s="366"/>
      <c r="D49" s="366"/>
      <c r="E49" s="366"/>
      <c r="F49" s="366"/>
      <c r="G49" s="72"/>
      <c r="H49" s="72"/>
      <c r="I49" s="72"/>
      <c r="J49" s="72"/>
      <c r="K49" s="366"/>
      <c r="L49" s="366"/>
      <c r="M49" s="366"/>
      <c r="N49" s="197"/>
    </row>
    <row r="50" spans="2:15" s="4" customFormat="1" ht="15" customHeight="1" x14ac:dyDescent="0.4">
      <c r="B50" s="200"/>
      <c r="C50" s="366"/>
      <c r="D50" s="366"/>
      <c r="E50" s="366"/>
      <c r="F50" s="366"/>
      <c r="G50" s="72"/>
      <c r="H50" s="72"/>
      <c r="I50" s="72"/>
      <c r="J50" s="72"/>
      <c r="K50" s="366"/>
      <c r="L50" s="366"/>
      <c r="M50" s="366"/>
      <c r="N50" s="197"/>
    </row>
    <row r="51" spans="2:15" s="4" customFormat="1" ht="21" customHeight="1" x14ac:dyDescent="0.4">
      <c r="B51" s="201" t="s">
        <v>19</v>
      </c>
      <c r="C51" s="367"/>
      <c r="D51" s="367"/>
      <c r="E51" s="367"/>
      <c r="F51" s="367"/>
      <c r="G51" s="78"/>
      <c r="H51" s="202" t="s">
        <v>20</v>
      </c>
      <c r="I51" s="72"/>
      <c r="J51" s="78" t="s">
        <v>19</v>
      </c>
      <c r="K51" s="367"/>
      <c r="L51" s="367"/>
      <c r="M51" s="367"/>
      <c r="N51" s="203" t="s">
        <v>21</v>
      </c>
      <c r="O51" s="204"/>
    </row>
    <row r="52" spans="2:15" s="4" customFormat="1" ht="7.5" customHeight="1" x14ac:dyDescent="0.4">
      <c r="B52" s="196"/>
      <c r="C52" s="273"/>
      <c r="D52" s="273"/>
      <c r="E52" s="273"/>
      <c r="F52" s="273"/>
      <c r="G52" s="273"/>
      <c r="H52" s="273"/>
      <c r="I52" s="273"/>
      <c r="J52" s="273"/>
      <c r="K52" s="198"/>
      <c r="L52" s="198"/>
      <c r="M52" s="198"/>
      <c r="N52" s="199"/>
    </row>
    <row r="53" spans="2:15" s="4" customFormat="1" ht="9" customHeight="1" x14ac:dyDescent="0.4">
      <c r="B53" s="200"/>
      <c r="C53" s="364"/>
      <c r="D53" s="364"/>
      <c r="E53" s="364"/>
      <c r="F53" s="364"/>
      <c r="G53" s="72"/>
      <c r="H53" s="72"/>
      <c r="I53" s="72"/>
      <c r="J53" s="72"/>
      <c r="K53" s="364"/>
      <c r="L53" s="364"/>
      <c r="M53" s="364"/>
      <c r="N53" s="197"/>
    </row>
    <row r="54" spans="2:15" s="4" customFormat="1" ht="21" customHeight="1" x14ac:dyDescent="0.4">
      <c r="B54" s="341" t="s">
        <v>22</v>
      </c>
      <c r="C54" s="364"/>
      <c r="D54" s="364"/>
      <c r="E54" s="364"/>
      <c r="F54" s="364"/>
      <c r="G54" s="72"/>
      <c r="H54" s="72"/>
      <c r="I54" s="72"/>
      <c r="J54" s="342" t="s">
        <v>22</v>
      </c>
      <c r="K54" s="364"/>
      <c r="L54" s="364"/>
      <c r="M54" s="364"/>
      <c r="N54" s="197"/>
    </row>
    <row r="55" spans="2:15" s="4" customFormat="1" ht="21" customHeight="1" x14ac:dyDescent="0.4">
      <c r="B55" s="201" t="s">
        <v>23</v>
      </c>
      <c r="C55" s="365"/>
      <c r="D55" s="365"/>
      <c r="E55" s="365"/>
      <c r="F55" s="365"/>
      <c r="G55" s="78"/>
      <c r="H55" s="202" t="s">
        <v>20</v>
      </c>
      <c r="I55" s="72"/>
      <c r="J55" s="78" t="s">
        <v>24</v>
      </c>
      <c r="K55" s="365"/>
      <c r="L55" s="365"/>
      <c r="M55" s="365"/>
      <c r="N55" s="203" t="s">
        <v>21</v>
      </c>
      <c r="O55" s="204"/>
    </row>
    <row r="56" spans="2:15" s="4" customFormat="1" ht="8.25" customHeight="1" x14ac:dyDescent="0.4">
      <c r="B56" s="201"/>
      <c r="C56" s="78"/>
      <c r="D56" s="78"/>
      <c r="E56" s="78"/>
      <c r="F56" s="78"/>
      <c r="G56" s="78"/>
      <c r="H56" s="78"/>
      <c r="I56" s="78"/>
      <c r="J56" s="78"/>
      <c r="K56" s="78"/>
      <c r="L56" s="78"/>
      <c r="M56" s="78"/>
      <c r="N56" s="205"/>
    </row>
    <row r="57" spans="2:15" s="4" customFormat="1" ht="8.25" customHeight="1" x14ac:dyDescent="0.4">
      <c r="B57" s="206"/>
      <c r="C57" s="207"/>
      <c r="D57" s="207"/>
      <c r="E57" s="207"/>
      <c r="F57" s="207"/>
      <c r="G57" s="207"/>
      <c r="H57" s="207"/>
      <c r="I57" s="207"/>
      <c r="J57" s="207"/>
      <c r="K57" s="207"/>
      <c r="L57" s="207"/>
      <c r="M57" s="207"/>
      <c r="N57" s="208"/>
    </row>
    <row r="58" spans="2:15" s="4" customFormat="1" ht="21" customHeight="1" x14ac:dyDescent="0.25">
      <c r="B58" s="361" t="s">
        <v>7108</v>
      </c>
      <c r="C58" s="362"/>
      <c r="D58" s="362"/>
      <c r="E58" s="362"/>
      <c r="F58" s="362"/>
      <c r="G58" s="362"/>
      <c r="H58" s="362"/>
      <c r="I58" s="362"/>
      <c r="J58" s="362"/>
      <c r="K58" s="362"/>
      <c r="L58" s="362"/>
      <c r="M58" s="362"/>
      <c r="N58" s="363"/>
    </row>
    <row r="59" spans="2:15" s="4" customFormat="1" ht="21" customHeight="1" x14ac:dyDescent="0.25">
      <c r="B59" s="361"/>
      <c r="C59" s="362"/>
      <c r="D59" s="362"/>
      <c r="E59" s="362"/>
      <c r="F59" s="362"/>
      <c r="G59" s="362"/>
      <c r="H59" s="362"/>
      <c r="I59" s="362"/>
      <c r="J59" s="362"/>
      <c r="K59" s="362"/>
      <c r="L59" s="362"/>
      <c r="M59" s="362"/>
      <c r="N59" s="363"/>
    </row>
    <row r="60" spans="2:15" s="4" customFormat="1" ht="21" customHeight="1" x14ac:dyDescent="0.25">
      <c r="B60" s="361"/>
      <c r="C60" s="362"/>
      <c r="D60" s="362"/>
      <c r="E60" s="362"/>
      <c r="F60" s="362"/>
      <c r="G60" s="362"/>
      <c r="H60" s="362"/>
      <c r="I60" s="362"/>
      <c r="J60" s="362"/>
      <c r="K60" s="362"/>
      <c r="L60" s="362"/>
      <c r="M60" s="362"/>
      <c r="N60" s="363"/>
    </row>
    <row r="61" spans="2:15" s="4" customFormat="1" ht="21" customHeight="1" x14ac:dyDescent="0.25">
      <c r="B61" s="361"/>
      <c r="C61" s="362"/>
      <c r="D61" s="362"/>
      <c r="E61" s="362"/>
      <c r="F61" s="362"/>
      <c r="G61" s="362"/>
      <c r="H61" s="362"/>
      <c r="I61" s="362"/>
      <c r="J61" s="362"/>
      <c r="K61" s="362"/>
      <c r="L61" s="362"/>
      <c r="M61" s="362"/>
      <c r="N61" s="363"/>
    </row>
    <row r="62" spans="2:15" s="4" customFormat="1" ht="21" customHeight="1" x14ac:dyDescent="0.25">
      <c r="B62" s="361"/>
      <c r="C62" s="362"/>
      <c r="D62" s="362"/>
      <c r="E62" s="362"/>
      <c r="F62" s="362"/>
      <c r="G62" s="362"/>
      <c r="H62" s="362"/>
      <c r="I62" s="362"/>
      <c r="J62" s="362"/>
      <c r="K62" s="362"/>
      <c r="L62" s="362"/>
      <c r="M62" s="362"/>
      <c r="N62" s="363"/>
    </row>
    <row r="63" spans="2:15" s="4" customFormat="1" ht="21" customHeight="1" x14ac:dyDescent="0.25">
      <c r="B63" s="361"/>
      <c r="C63" s="362"/>
      <c r="D63" s="362"/>
      <c r="E63" s="362"/>
      <c r="F63" s="362"/>
      <c r="G63" s="362"/>
      <c r="H63" s="362"/>
      <c r="I63" s="362"/>
      <c r="J63" s="362"/>
      <c r="K63" s="362"/>
      <c r="L63" s="362"/>
      <c r="M63" s="362"/>
      <c r="N63" s="363"/>
    </row>
    <row r="64" spans="2:15" s="209" customFormat="1" ht="8.25" customHeight="1" x14ac:dyDescent="0.35">
      <c r="B64" s="210"/>
      <c r="C64" s="211"/>
      <c r="D64" s="211"/>
      <c r="E64" s="211"/>
      <c r="F64" s="211"/>
      <c r="G64" s="212"/>
      <c r="H64" s="211"/>
      <c r="I64" s="211"/>
      <c r="J64" s="211"/>
      <c r="K64" s="211"/>
      <c r="L64" s="211"/>
      <c r="M64" s="211"/>
      <c r="N64" s="213"/>
    </row>
    <row r="65" spans="2:14" s="4" customFormat="1" ht="8.25" customHeight="1" x14ac:dyDescent="0.4">
      <c r="B65" s="206"/>
      <c r="C65" s="207"/>
      <c r="D65" s="207"/>
      <c r="E65" s="207"/>
      <c r="F65" s="207"/>
      <c r="G65" s="207"/>
      <c r="H65" s="207"/>
      <c r="I65" s="207"/>
      <c r="J65" s="207"/>
      <c r="K65" s="207"/>
      <c r="L65" s="207"/>
      <c r="M65" s="207"/>
      <c r="N65" s="208"/>
    </row>
    <row r="66" spans="2:14" s="4" customFormat="1" ht="21" customHeight="1" x14ac:dyDescent="0.25">
      <c r="B66" s="349" t="s">
        <v>25</v>
      </c>
      <c r="C66" s="350"/>
      <c r="D66" s="350"/>
      <c r="E66" s="350"/>
      <c r="F66" s="350"/>
      <c r="G66" s="350"/>
      <c r="H66" s="350"/>
      <c r="I66" s="350"/>
      <c r="J66" s="350"/>
      <c r="K66" s="350"/>
      <c r="L66" s="350"/>
      <c r="M66" s="350"/>
      <c r="N66" s="351"/>
    </row>
    <row r="67" spans="2:14" s="4" customFormat="1" ht="21" customHeight="1" x14ac:dyDescent="0.25">
      <c r="B67" s="349"/>
      <c r="C67" s="350"/>
      <c r="D67" s="350"/>
      <c r="E67" s="350"/>
      <c r="F67" s="350"/>
      <c r="G67" s="350"/>
      <c r="H67" s="350"/>
      <c r="I67" s="350"/>
      <c r="J67" s="350"/>
      <c r="K67" s="350"/>
      <c r="L67" s="350"/>
      <c r="M67" s="350"/>
      <c r="N67" s="351"/>
    </row>
    <row r="68" spans="2:14" s="4" customFormat="1" ht="7.5" customHeight="1" x14ac:dyDescent="0.25">
      <c r="B68" s="214"/>
      <c r="C68" s="215"/>
      <c r="D68" s="215"/>
      <c r="E68" s="215"/>
      <c r="F68" s="215"/>
      <c r="G68" s="215"/>
      <c r="H68" s="215"/>
      <c r="I68" s="215"/>
      <c r="J68" s="215"/>
      <c r="K68" s="215"/>
      <c r="L68" s="215"/>
      <c r="M68" s="215"/>
      <c r="N68" s="216"/>
    </row>
    <row r="69" spans="2:14" s="4" customFormat="1" ht="21" customHeight="1" x14ac:dyDescent="0.25">
      <c r="B69" s="349" t="s">
        <v>7109</v>
      </c>
      <c r="C69" s="350"/>
      <c r="D69" s="350"/>
      <c r="E69" s="350"/>
      <c r="F69" s="350"/>
      <c r="G69" s="350"/>
      <c r="H69" s="350"/>
      <c r="I69" s="350"/>
      <c r="J69" s="350"/>
      <c r="K69" s="350"/>
      <c r="L69" s="350"/>
      <c r="M69" s="350"/>
      <c r="N69" s="351"/>
    </row>
    <row r="70" spans="2:14" s="4" customFormat="1" ht="21" customHeight="1" x14ac:dyDescent="0.25">
      <c r="B70" s="349"/>
      <c r="C70" s="350"/>
      <c r="D70" s="350"/>
      <c r="E70" s="350"/>
      <c r="F70" s="350"/>
      <c r="G70" s="350"/>
      <c r="H70" s="350"/>
      <c r="I70" s="350"/>
      <c r="J70" s="350"/>
      <c r="K70" s="350"/>
      <c r="L70" s="350"/>
      <c r="M70" s="350"/>
      <c r="N70" s="351"/>
    </row>
    <row r="71" spans="2:14" s="4" customFormat="1" ht="21" customHeight="1" x14ac:dyDescent="0.25">
      <c r="B71" s="349"/>
      <c r="C71" s="350"/>
      <c r="D71" s="350"/>
      <c r="E71" s="350"/>
      <c r="F71" s="350"/>
      <c r="G71" s="350"/>
      <c r="H71" s="350"/>
      <c r="I71" s="350"/>
      <c r="J71" s="350"/>
      <c r="K71" s="350"/>
      <c r="L71" s="350"/>
      <c r="M71" s="350"/>
      <c r="N71" s="351"/>
    </row>
    <row r="72" spans="2:14" s="4" customFormat="1" ht="7.5" customHeight="1" x14ac:dyDescent="0.25">
      <c r="B72" s="270"/>
      <c r="C72" s="271"/>
      <c r="D72" s="271"/>
      <c r="E72" s="271"/>
      <c r="F72" s="271"/>
      <c r="G72" s="271"/>
      <c r="H72" s="271"/>
      <c r="I72" s="271"/>
      <c r="J72" s="271"/>
      <c r="K72" s="271"/>
      <c r="L72" s="271"/>
      <c r="M72" s="271"/>
      <c r="N72" s="272"/>
    </row>
    <row r="73" spans="2:14" s="4" customFormat="1" ht="21" customHeight="1" x14ac:dyDescent="0.25">
      <c r="B73" s="349" t="s">
        <v>26</v>
      </c>
      <c r="C73" s="350"/>
      <c r="D73" s="350"/>
      <c r="E73" s="350"/>
      <c r="F73" s="350"/>
      <c r="G73" s="350"/>
      <c r="H73" s="350"/>
      <c r="I73" s="350"/>
      <c r="J73" s="350"/>
      <c r="K73" s="350"/>
      <c r="L73" s="350"/>
      <c r="M73" s="350"/>
      <c r="N73" s="351"/>
    </row>
    <row r="74" spans="2:14" s="4" customFormat="1" ht="21" customHeight="1" x14ac:dyDescent="0.25">
      <c r="B74" s="349"/>
      <c r="C74" s="350"/>
      <c r="D74" s="350"/>
      <c r="E74" s="350"/>
      <c r="F74" s="350"/>
      <c r="G74" s="350"/>
      <c r="H74" s="350"/>
      <c r="I74" s="350"/>
      <c r="J74" s="350"/>
      <c r="K74" s="350"/>
      <c r="L74" s="350"/>
      <c r="M74" s="350"/>
      <c r="N74" s="351"/>
    </row>
    <row r="75" spans="2:14" s="4" customFormat="1" ht="21" customHeight="1" x14ac:dyDescent="0.25">
      <c r="B75" s="352"/>
      <c r="C75" s="353"/>
      <c r="D75" s="353"/>
      <c r="E75" s="353"/>
      <c r="F75" s="353"/>
      <c r="G75" s="353"/>
      <c r="H75" s="353"/>
      <c r="I75" s="353"/>
      <c r="J75" s="353"/>
      <c r="K75" s="353"/>
      <c r="L75" s="353"/>
      <c r="M75" s="353"/>
      <c r="N75" s="354"/>
    </row>
    <row r="76" spans="2:14" s="4" customFormat="1" ht="21" customHeight="1" x14ac:dyDescent="0.25">
      <c r="B76" s="352"/>
      <c r="C76" s="353"/>
      <c r="D76" s="353"/>
      <c r="E76" s="353"/>
      <c r="F76" s="353"/>
      <c r="G76" s="353"/>
      <c r="H76" s="353"/>
      <c r="I76" s="353"/>
      <c r="J76" s="353"/>
      <c r="K76" s="353"/>
      <c r="L76" s="353"/>
      <c r="M76" s="353"/>
      <c r="N76" s="354"/>
    </row>
    <row r="77" spans="2:14" s="4" customFormat="1" ht="21" customHeight="1" x14ac:dyDescent="0.25">
      <c r="B77" s="352"/>
      <c r="C77" s="353"/>
      <c r="D77" s="353"/>
      <c r="E77" s="353"/>
      <c r="F77" s="353"/>
      <c r="G77" s="353"/>
      <c r="H77" s="353"/>
      <c r="I77" s="353"/>
      <c r="J77" s="353"/>
      <c r="K77" s="353"/>
      <c r="L77" s="353"/>
      <c r="M77" s="353"/>
      <c r="N77" s="354"/>
    </row>
    <row r="78" spans="2:14" s="4" customFormat="1" ht="21" customHeight="1" x14ac:dyDescent="0.25">
      <c r="B78" s="352"/>
      <c r="C78" s="353"/>
      <c r="D78" s="353"/>
      <c r="E78" s="353"/>
      <c r="F78" s="353"/>
      <c r="G78" s="353"/>
      <c r="H78" s="353"/>
      <c r="I78" s="353"/>
      <c r="J78" s="353"/>
      <c r="K78" s="353"/>
      <c r="L78" s="353"/>
      <c r="M78" s="353"/>
      <c r="N78" s="354"/>
    </row>
    <row r="79" spans="2:14" s="4" customFormat="1" ht="21" customHeight="1" x14ac:dyDescent="0.25">
      <c r="B79" s="352"/>
      <c r="C79" s="353"/>
      <c r="D79" s="353"/>
      <c r="E79" s="353"/>
      <c r="F79" s="353"/>
      <c r="G79" s="353"/>
      <c r="H79" s="353"/>
      <c r="I79" s="353"/>
      <c r="J79" s="353"/>
      <c r="K79" s="353"/>
      <c r="L79" s="353"/>
      <c r="M79" s="353"/>
      <c r="N79" s="354"/>
    </row>
    <row r="80" spans="2:14" s="209" customFormat="1" ht="8.25" customHeight="1" x14ac:dyDescent="0.35">
      <c r="B80" s="210"/>
      <c r="C80" s="211"/>
      <c r="D80" s="211"/>
      <c r="E80" s="211"/>
      <c r="F80" s="211"/>
      <c r="G80" s="212"/>
      <c r="H80" s="211"/>
      <c r="I80" s="211"/>
      <c r="J80" s="211"/>
      <c r="K80" s="211"/>
      <c r="L80" s="211"/>
      <c r="M80" s="211"/>
      <c r="N80" s="213"/>
    </row>
  </sheetData>
  <sheetProtection algorithmName="SHA-512" hashValue="C12T0mUfHUWJT9GmHW3Yy7oRtuuyXKLpfJB0jmA53Hn9HnUnii/+27is31N+5EIGuOFB5XGSSe5rdjLmeNzd+A==" saltValue="cFJEDwHEO+aGLT+fpkv29w==" spinCount="100000" sheet="1" objects="1" scenarios="1"/>
  <mergeCells count="39">
    <mergeCell ref="D9:F10"/>
    <mergeCell ref="G9:K10"/>
    <mergeCell ref="L9:N10"/>
    <mergeCell ref="B14:N14"/>
    <mergeCell ref="B16:N18"/>
    <mergeCell ref="D2:N2"/>
    <mergeCell ref="D3:N3"/>
    <mergeCell ref="D7:F8"/>
    <mergeCell ref="D5:F6"/>
    <mergeCell ref="G5:K6"/>
    <mergeCell ref="L5:L6"/>
    <mergeCell ref="N5:N6"/>
    <mergeCell ref="D4:N4"/>
    <mergeCell ref="M5:M6"/>
    <mergeCell ref="G7:K8"/>
    <mergeCell ref="L7:L8"/>
    <mergeCell ref="M7:N8"/>
    <mergeCell ref="B35:N35"/>
    <mergeCell ref="C37:N37"/>
    <mergeCell ref="C38:N38"/>
    <mergeCell ref="K45:N45"/>
    <mergeCell ref="B15:N15"/>
    <mergeCell ref="B20:N21"/>
    <mergeCell ref="B23:N24"/>
    <mergeCell ref="B26:N26"/>
    <mergeCell ref="B28:N29"/>
    <mergeCell ref="B31:N33"/>
    <mergeCell ref="B66:N67"/>
    <mergeCell ref="B69:N71"/>
    <mergeCell ref="B73:N74"/>
    <mergeCell ref="B75:N79"/>
    <mergeCell ref="C39:N39"/>
    <mergeCell ref="B43:J43"/>
    <mergeCell ref="K41:M43"/>
    <mergeCell ref="B58:N63"/>
    <mergeCell ref="C53:F55"/>
    <mergeCell ref="K53:M55"/>
    <mergeCell ref="C48:F51"/>
    <mergeCell ref="K48:M51"/>
  </mergeCells>
  <dataValidations xWindow="882" yWindow="516" count="7">
    <dataValidation type="list" errorStyle="warning" allowBlank="1" showInputMessage="1" showErrorMessage="1" errorTitle="Unknown currency entered" error="The currency you have entered has not been recognised as associated with a Legion Branch._x000a__x000a_Please enter the official three-letter currency code, e.g. for Pounds Sterling enter GBP, or click 'Yes' to confirm your entry." promptTitle="Currency" prompt="Please enter the three-digit currency code for the currency you have used throughout the accounts. UK branches should enter 'GBP'." sqref="N7:N8 M7:M8" xr:uid="{00000000-0002-0000-0100-000000000000}">
      <formula1>CURRENCY</formula1>
    </dataValidation>
    <dataValidation type="list" allowBlank="1" showDropDown="1" showInputMessage="1" showErrorMessage="1" errorTitle="Error" error="Please input &quot;X&quot; only to indicate that the relevant documents have been attached." sqref="B37:B39" xr:uid="{00000000-0002-0000-0100-000001000000}">
      <formula1>X</formula1>
    </dataValidation>
    <dataValidation type="whole" allowBlank="1" showInputMessage="1" showErrorMessage="1" errorTitle="Invalid branch number" error="Please enter the numbers only (4-digits) from your branch code. For example, branch BR1234 should enter '1234'." promptTitle="Branch number" prompt="Please enter the numbers only (4 digits) from your branch code." sqref="N5:N6" xr:uid="{00000000-0002-0000-0100-000002000000}">
      <formula1>1</formula1>
      <formula2>4999</formula2>
    </dataValidation>
    <dataValidation allowBlank="1" showInputMessage="1" showErrorMessage="1" promptTitle="Branch name" prompt="This box will be automatically populated when you complete the Branch Code, but can be manually overwritten if required." sqref="G5:K6" xr:uid="{00000000-0002-0000-0100-000003000000}"/>
    <dataValidation allowBlank="1" showInputMessage="1" showErrorMessage="1" promptTitle="County/District name" prompt="This box will be automatically populated when you complete the Branch Code, but can be manually overwritten if required." sqref="H7:K8 G7:G8" xr:uid="{00000000-0002-0000-0100-000004000000}"/>
    <dataValidation type="date" operator="greaterThanOrEqual" allowBlank="1" showInputMessage="1" showErrorMessage="1" errorTitle="Invalid date entered" error="Please enter a valid date in the format dd/mm/yy, which must be after the year-end (i.e. 01/07/21 or later)." promptTitle="Branch Committee approval date" prompt="Please enter the date the Branch Return has been approved by the Branch Committee. This should be prior to IE or auditor endorsement. Please note that the return does NOT need to be approved at a meeting - approval by email etc is acceptable." sqref="K41:M43" xr:uid="{00000000-0002-0000-0100-000005000000}">
      <formula1>44378</formula1>
    </dataValidation>
    <dataValidation allowBlank="1" showInputMessage="1" showErrorMessage="1" promptTitle="MEO name" prompt="This box will be automatically populated when you complete the Branch Code, but can be manually overwritten if required." sqref="G9:K10" xr:uid="{520F01E4-97FA-4407-B046-5FEA13758278}"/>
  </dataValidations>
  <printOptions horizontalCentered="1"/>
  <pageMargins left="0.25" right="0.25" top="0.75" bottom="0.75" header="0.3" footer="0.3"/>
  <pageSetup paperSize="9" scale="52" orientation="portrait" verticalDpi="300"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4" id="{ACB1112C-72C4-4265-AA66-ADBA8E83767D}">
            <xm:f>'Validation Checks'!$C$8="FAIL"</xm:f>
            <x14:dxf>
              <fill>
                <patternFill>
                  <bgColor theme="5" tint="0.39994506668294322"/>
                </patternFill>
              </fill>
            </x14:dxf>
          </x14:cfRule>
          <xm:sqref>B37</xm:sqref>
        </x14:conditionalFormatting>
        <x14:conditionalFormatting xmlns:xm="http://schemas.microsoft.com/office/excel/2006/main">
          <x14:cfRule type="expression" priority="3" id="{DEB30C04-75BC-4239-93CB-B2CA0D04C740}">
            <xm:f>'Validation Checks'!$C$9="FAIL"</xm:f>
            <x14:dxf>
              <fill>
                <patternFill>
                  <bgColor theme="5" tint="0.39994506668294322"/>
                </patternFill>
              </fill>
            </x14:dxf>
          </x14:cfRule>
          <xm:sqref>B38</xm:sqref>
        </x14:conditionalFormatting>
        <x14:conditionalFormatting xmlns:xm="http://schemas.microsoft.com/office/excel/2006/main">
          <x14:cfRule type="expression" priority="2" id="{D3D871A6-F050-4A36-AB17-D099440A6E60}">
            <xm:f>'Validation Checks'!$C$10="FAIL"</xm:f>
            <x14:dxf>
              <fill>
                <patternFill>
                  <bgColor theme="5" tint="0.39994506668294322"/>
                </patternFill>
              </fill>
            </x14:dxf>
          </x14:cfRule>
          <xm:sqref>B39</xm:sqref>
        </x14:conditionalFormatting>
        <x14:conditionalFormatting xmlns:xm="http://schemas.microsoft.com/office/excel/2006/main">
          <x14:cfRule type="expression" priority="6" id="{F7888614-6302-4704-AC07-AB3C632356DE}">
            <xm:f>'Validation Checks'!$C$74="FAIL"</xm:f>
            <x14:dxf>
              <fill>
                <patternFill>
                  <bgColor theme="9"/>
                </patternFill>
              </fill>
            </x14:dxf>
          </x14:cfRule>
          <xm:sqref>G5:K6</xm:sqref>
        </x14:conditionalFormatting>
        <x14:conditionalFormatting xmlns:xm="http://schemas.microsoft.com/office/excel/2006/main">
          <x14:cfRule type="expression" priority="5" id="{F78F3552-9040-4113-A71D-B6150222A77F}">
            <xm:f>'Validation Checks'!$C$75="FAIL"</xm:f>
            <x14:dxf>
              <fill>
                <patternFill>
                  <bgColor theme="9"/>
                </patternFill>
              </fill>
            </x14:dxf>
          </x14:cfRule>
          <xm:sqref>G7:K8 G9</xm:sqref>
        </x14:conditionalFormatting>
        <x14:conditionalFormatting xmlns:xm="http://schemas.microsoft.com/office/excel/2006/main">
          <x14:cfRule type="expression" priority="1" id="{EA8F4405-2F42-4796-B2A6-D05B8A515E80}">
            <xm:f>'Validation Checks'!$C$11="FAIL"</xm:f>
            <x14:dxf>
              <fill>
                <patternFill>
                  <bgColor theme="5" tint="0.39994506668294322"/>
                </patternFill>
              </fill>
            </x14:dxf>
          </x14:cfRule>
          <xm:sqref>K41:M43</xm:sqref>
        </x14:conditionalFormatting>
        <x14:conditionalFormatting xmlns:xm="http://schemas.microsoft.com/office/excel/2006/main">
          <x14:cfRule type="expression" priority="13" id="{5F270AF0-0824-49D7-964A-79A6099CAF7A}">
            <xm:f>OR('Validation Checks'!$C$6="FAIL",'Validation Checks'!$C$7="FAIL")</xm:f>
            <x14:dxf>
              <fill>
                <patternFill>
                  <bgColor theme="5" tint="0.39994506668294322"/>
                </patternFill>
              </fill>
            </x14:dxf>
          </x14:cfRule>
          <x14:cfRule type="expression" priority="14" id="{5B9CF9A4-5E57-46F3-8426-07B22ABFA9DF}">
            <xm:f>'Validation Checks'!$C$76="FAIL"</xm:f>
            <x14:dxf>
              <fill>
                <patternFill>
                  <bgColor theme="9"/>
                </patternFill>
              </fill>
            </x14:dxf>
          </x14:cfRule>
          <xm:sqref>M7:N8</xm:sqref>
        </x14:conditionalFormatting>
        <x14:conditionalFormatting xmlns:xm="http://schemas.microsoft.com/office/excel/2006/main">
          <x14:cfRule type="expression" priority="9" id="{CDF7382B-51FC-4604-AD06-C206DC69C91C}">
            <xm:f>OR('Validation Checks'!$C$4="FAIL",'Validation Checks'!$C$5="FAIL")</xm:f>
            <x14:dxf>
              <fill>
                <patternFill>
                  <bgColor theme="5" tint="0.39994506668294322"/>
                </patternFill>
              </fill>
            </x14:dxf>
          </x14:cfRule>
          <xm:sqref>N5:N6</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O92"/>
  <sheetViews>
    <sheetView zoomScale="70" zoomScaleNormal="70" workbookViewId="0">
      <selection activeCell="B11" sqref="B11:N41"/>
    </sheetView>
  </sheetViews>
  <sheetFormatPr defaultRowHeight="14.4" x14ac:dyDescent="0.3"/>
  <cols>
    <col min="1" max="1" width="2.44140625" customWidth="1"/>
    <col min="10" max="10" width="83.88671875" customWidth="1"/>
    <col min="11" max="11" width="9.109375" customWidth="1"/>
    <col min="12" max="12" width="16.109375" customWidth="1"/>
    <col min="15" max="15" width="2.44140625" customWidth="1"/>
  </cols>
  <sheetData>
    <row r="1" spans="1:15" ht="12" customHeight="1" x14ac:dyDescent="0.3">
      <c r="A1" s="19"/>
      <c r="B1" s="20"/>
      <c r="C1" s="20"/>
      <c r="D1" s="20"/>
      <c r="E1" s="20"/>
      <c r="F1" s="21"/>
      <c r="G1" s="21"/>
      <c r="H1" s="21"/>
      <c r="I1" s="20"/>
      <c r="J1" s="20"/>
      <c r="K1" s="57"/>
      <c r="L1" s="59"/>
      <c r="M1" s="20"/>
      <c r="N1" s="21"/>
      <c r="O1" s="22"/>
    </row>
    <row r="2" spans="1:15" ht="33.6" x14ac:dyDescent="0.65">
      <c r="A2" s="425" t="s">
        <v>194</v>
      </c>
      <c r="B2" s="417"/>
      <c r="C2" s="417"/>
      <c r="D2" s="417"/>
      <c r="E2" s="417"/>
      <c r="F2" s="417"/>
      <c r="G2" s="417"/>
      <c r="H2" s="417"/>
      <c r="I2" s="417"/>
      <c r="J2" s="417"/>
      <c r="K2" s="426"/>
      <c r="L2" s="442" t="s">
        <v>85</v>
      </c>
      <c r="M2" s="443"/>
      <c r="N2" s="68">
        <f>'Section 1'!N5</f>
        <v>0</v>
      </c>
      <c r="O2" s="24"/>
    </row>
    <row r="3" spans="1:15" ht="7.5" customHeight="1" x14ac:dyDescent="0.3">
      <c r="A3" s="25"/>
      <c r="B3" s="55"/>
      <c r="C3" s="55"/>
      <c r="D3" s="55"/>
      <c r="E3" s="55"/>
      <c r="F3" s="12"/>
      <c r="G3" s="12"/>
      <c r="H3" s="12"/>
      <c r="I3" s="55"/>
      <c r="J3" s="55"/>
      <c r="K3" s="56"/>
      <c r="L3" s="58"/>
      <c r="M3" s="55"/>
      <c r="N3" s="12"/>
      <c r="O3" s="31"/>
    </row>
    <row r="4" spans="1:15" ht="8.25" customHeight="1" x14ac:dyDescent="0.3">
      <c r="A4" s="104"/>
      <c r="B4" s="102"/>
      <c r="C4" s="102"/>
      <c r="D4" s="102"/>
      <c r="E4" s="102"/>
      <c r="F4" s="102"/>
      <c r="G4" s="102"/>
      <c r="H4" s="102"/>
      <c r="I4" s="102"/>
      <c r="J4" s="102"/>
      <c r="K4" s="102"/>
      <c r="L4" s="102"/>
      <c r="M4" s="102"/>
      <c r="N4" s="102"/>
      <c r="O4" s="105"/>
    </row>
    <row r="5" spans="1:15" ht="21" x14ac:dyDescent="0.4">
      <c r="A5" s="106"/>
      <c r="B5" s="36" t="s">
        <v>195</v>
      </c>
      <c r="O5" s="107"/>
    </row>
    <row r="6" spans="1:15" ht="8.25" customHeight="1" x14ac:dyDescent="0.3">
      <c r="A6" s="106"/>
      <c r="O6" s="107"/>
    </row>
    <row r="7" spans="1:15" ht="18.75" customHeight="1" x14ac:dyDescent="0.3">
      <c r="A7" s="106"/>
      <c r="B7" s="451" t="s">
        <v>196</v>
      </c>
      <c r="C7" s="451"/>
      <c r="D7" s="451"/>
      <c r="E7" s="451"/>
      <c r="F7" s="451"/>
      <c r="G7" s="451"/>
      <c r="H7" s="451"/>
      <c r="I7" s="451"/>
      <c r="J7" s="451"/>
      <c r="K7" s="451"/>
      <c r="L7" s="451"/>
      <c r="M7" s="451"/>
      <c r="N7" s="451"/>
      <c r="O7" s="107"/>
    </row>
    <row r="8" spans="1:15" ht="8.25" customHeight="1" x14ac:dyDescent="0.3">
      <c r="A8" s="106"/>
      <c r="B8" s="293"/>
      <c r="C8" s="293"/>
      <c r="D8" s="293"/>
      <c r="E8" s="293"/>
      <c r="F8" s="293"/>
      <c r="G8" s="293"/>
      <c r="H8" s="293"/>
      <c r="I8" s="293"/>
      <c r="J8" s="293"/>
      <c r="K8" s="293"/>
      <c r="L8" s="293"/>
      <c r="M8" s="293"/>
      <c r="N8" s="293"/>
      <c r="O8" s="107"/>
    </row>
    <row r="9" spans="1:15" ht="18.75" customHeight="1" x14ac:dyDescent="0.3">
      <c r="A9" s="106"/>
      <c r="B9" s="476" t="s">
        <v>197</v>
      </c>
      <c r="C9" s="476"/>
      <c r="D9" s="476"/>
      <c r="E9" s="476"/>
      <c r="F9" s="296">
        <f>COUNTIF('Validation Checks'!C4:C69,"FAIL")</f>
        <v>6</v>
      </c>
      <c r="G9" s="477" t="str">
        <f>IF(F9&gt;10,"Some warnings may not be visible if the box below is full. Clear the visible warnings first to view the rest.","")</f>
        <v/>
      </c>
      <c r="H9" s="477"/>
      <c r="I9" s="477"/>
      <c r="J9" s="477"/>
      <c r="K9" s="477"/>
      <c r="L9" s="477"/>
      <c r="M9" s="477"/>
      <c r="N9" s="477"/>
      <c r="O9" s="107"/>
    </row>
    <row r="10" spans="1:15" ht="8.25" customHeight="1" x14ac:dyDescent="0.3">
      <c r="A10" s="106"/>
      <c r="O10" s="107"/>
    </row>
    <row r="11" spans="1:15" x14ac:dyDescent="0.3">
      <c r="A11" s="106"/>
      <c r="B11" s="474" t="str">
        <f>'Validation Checks'!E4&amp;'Validation Checks'!E5&amp;'Validation Checks'!E6&amp;'Validation Checks'!E7&amp;'Validation Checks'!E8&amp;'Validation Checks'!E9&amp;'Validation Checks'!E10&amp;'Validation Checks'!E11&amp;'Validation Checks'!E12&amp;'Validation Checks'!E13&amp;'Validation Checks'!E14&amp;'Validation Checks'!E15&amp;'Validation Checks'!E16&amp;'Validation Checks'!E17&amp;'Validation Checks'!E18&amp;'Validation Checks'!E19&amp;'Validation Checks'!E20&amp;'Validation Checks'!E21&amp;'Validation Checks'!E22&amp;'Validation Checks'!E23&amp;'Validation Checks'!E24&amp;'Validation Checks'!E25&amp;'Validation Checks'!E26&amp;'Validation Checks'!E27&amp;'Validation Checks'!E28&amp;'Validation Checks'!E29&amp;'Validation Checks'!E30&amp;'Validation Checks'!E31&amp;'Validation Checks'!E32&amp;'Validation Checks'!E33&amp;'Validation Checks'!E34&amp;'Validation Checks'!E35&amp;'Validation Checks'!E36&amp;'Validation Checks'!E37&amp;'Validation Checks'!E38&amp;'Validation Checks'!E39&amp;'Validation Checks'!E40&amp;'Validation Checks'!E41&amp;'Validation Checks'!E42&amp;'Validation Checks'!E43&amp;'Validation Checks'!E44&amp;'Validation Checks'!E45&amp;'Validation Checks'!E46&amp;'Validation Checks'!E47&amp;'Validation Checks'!E48&amp;'Validation Checks'!E49&amp;'Validation Checks'!E50&amp;'Validation Checks'!E51&amp;'Validation Checks'!E52&amp;'Validation Checks'!E53&amp;'Validation Checks'!E54&amp;'Validation Checks'!E55&amp;'Validation Checks'!E56&amp;'Validation Checks'!E57&amp;'Validation Checks'!E58&amp;'Validation Checks'!E59&amp;'Validation Checks'!E60&amp;'Validation Checks'!E61&amp;'Validation Checks'!E62&amp;'Validation Checks'!E63&amp;'Validation Checks'!E64&amp;'Validation Checks'!E65&amp;'Validation Checks'!E66&amp;'Validation Checks'!E67&amp;'Validation Checks'!E69</f>
        <v xml:space="preserve">No branch number entered. Please input your branch number at the top of Section 1.
Please mark the ATDI box at Section 1 with an 'X' to confirm that you have provided an ATDI form in respect of each bank and investment institution used by the branch during the year. This is mandatory for all branches.
Branch Committee approval date has not been entered. Please enter date at Section 1 to confirm approval of the return by the Branch Committee.
The related party transaction box at Section 6 has been left blank. This box requires completion - if there is nothing to report then please confirm this by entering 'None'.
The details of any assets/equipment purchased box at Section 6 has been left blank. This box requires completion - if there is nothing to report then please confirm this by entering 'None'.
</v>
      </c>
      <c r="C11" s="474"/>
      <c r="D11" s="474"/>
      <c r="E11" s="474"/>
      <c r="F11" s="474"/>
      <c r="G11" s="474"/>
      <c r="H11" s="474"/>
      <c r="I11" s="474"/>
      <c r="J11" s="474"/>
      <c r="K11" s="474"/>
      <c r="L11" s="474"/>
      <c r="M11" s="474"/>
      <c r="N11" s="474"/>
      <c r="O11" s="107"/>
    </row>
    <row r="12" spans="1:15" x14ac:dyDescent="0.3">
      <c r="A12" s="106"/>
      <c r="B12" s="474"/>
      <c r="C12" s="474"/>
      <c r="D12" s="474"/>
      <c r="E12" s="474"/>
      <c r="F12" s="474"/>
      <c r="G12" s="474"/>
      <c r="H12" s="474"/>
      <c r="I12" s="474"/>
      <c r="J12" s="474"/>
      <c r="K12" s="474"/>
      <c r="L12" s="474"/>
      <c r="M12" s="474"/>
      <c r="N12" s="474"/>
      <c r="O12" s="107"/>
    </row>
    <row r="13" spans="1:15" x14ac:dyDescent="0.3">
      <c r="A13" s="106"/>
      <c r="B13" s="474"/>
      <c r="C13" s="474"/>
      <c r="D13" s="474"/>
      <c r="E13" s="474"/>
      <c r="F13" s="474"/>
      <c r="G13" s="474"/>
      <c r="H13" s="474"/>
      <c r="I13" s="474"/>
      <c r="J13" s="474"/>
      <c r="K13" s="474"/>
      <c r="L13" s="474"/>
      <c r="M13" s="474"/>
      <c r="N13" s="474"/>
      <c r="O13" s="107"/>
    </row>
    <row r="14" spans="1:15" x14ac:dyDescent="0.3">
      <c r="A14" s="106"/>
      <c r="B14" s="474"/>
      <c r="C14" s="474"/>
      <c r="D14" s="474"/>
      <c r="E14" s="474"/>
      <c r="F14" s="474"/>
      <c r="G14" s="474"/>
      <c r="H14" s="474"/>
      <c r="I14" s="474"/>
      <c r="J14" s="474"/>
      <c r="K14" s="474"/>
      <c r="L14" s="474"/>
      <c r="M14" s="474"/>
      <c r="N14" s="474"/>
      <c r="O14" s="107"/>
    </row>
    <row r="15" spans="1:15" x14ac:dyDescent="0.3">
      <c r="A15" s="106"/>
      <c r="B15" s="474"/>
      <c r="C15" s="474"/>
      <c r="D15" s="474"/>
      <c r="E15" s="474"/>
      <c r="F15" s="474"/>
      <c r="G15" s="474"/>
      <c r="H15" s="474"/>
      <c r="I15" s="474"/>
      <c r="J15" s="474"/>
      <c r="K15" s="474"/>
      <c r="L15" s="474"/>
      <c r="M15" s="474"/>
      <c r="N15" s="474"/>
      <c r="O15" s="107"/>
    </row>
    <row r="16" spans="1:15" x14ac:dyDescent="0.3">
      <c r="A16" s="106"/>
      <c r="B16" s="474"/>
      <c r="C16" s="474"/>
      <c r="D16" s="474"/>
      <c r="E16" s="474"/>
      <c r="F16" s="474"/>
      <c r="G16" s="474"/>
      <c r="H16" s="474"/>
      <c r="I16" s="474"/>
      <c r="J16" s="474"/>
      <c r="K16" s="474"/>
      <c r="L16" s="474"/>
      <c r="M16" s="474"/>
      <c r="N16" s="474"/>
      <c r="O16" s="107"/>
    </row>
    <row r="17" spans="1:15" x14ac:dyDescent="0.3">
      <c r="A17" s="106"/>
      <c r="B17" s="474"/>
      <c r="C17" s="474"/>
      <c r="D17" s="474"/>
      <c r="E17" s="474"/>
      <c r="F17" s="474"/>
      <c r="G17" s="474"/>
      <c r="H17" s="474"/>
      <c r="I17" s="474"/>
      <c r="J17" s="474"/>
      <c r="K17" s="474"/>
      <c r="L17" s="474"/>
      <c r="M17" s="474"/>
      <c r="N17" s="474"/>
      <c r="O17" s="107"/>
    </row>
    <row r="18" spans="1:15" x14ac:dyDescent="0.3">
      <c r="A18" s="106"/>
      <c r="B18" s="474"/>
      <c r="C18" s="474"/>
      <c r="D18" s="474"/>
      <c r="E18" s="474"/>
      <c r="F18" s="474"/>
      <c r="G18" s="474"/>
      <c r="H18" s="474"/>
      <c r="I18" s="474"/>
      <c r="J18" s="474"/>
      <c r="K18" s="474"/>
      <c r="L18" s="474"/>
      <c r="M18" s="474"/>
      <c r="N18" s="474"/>
      <c r="O18" s="107"/>
    </row>
    <row r="19" spans="1:15" x14ac:dyDescent="0.3">
      <c r="A19" s="106"/>
      <c r="B19" s="474"/>
      <c r="C19" s="474"/>
      <c r="D19" s="474"/>
      <c r="E19" s="474"/>
      <c r="F19" s="474"/>
      <c r="G19" s="474"/>
      <c r="H19" s="474"/>
      <c r="I19" s="474"/>
      <c r="J19" s="474"/>
      <c r="K19" s="474"/>
      <c r="L19" s="474"/>
      <c r="M19" s="474"/>
      <c r="N19" s="474"/>
      <c r="O19" s="107"/>
    </row>
    <row r="20" spans="1:15" x14ac:dyDescent="0.3">
      <c r="A20" s="106"/>
      <c r="B20" s="474"/>
      <c r="C20" s="474"/>
      <c r="D20" s="474"/>
      <c r="E20" s="474"/>
      <c r="F20" s="474"/>
      <c r="G20" s="474"/>
      <c r="H20" s="474"/>
      <c r="I20" s="474"/>
      <c r="J20" s="474"/>
      <c r="K20" s="474"/>
      <c r="L20" s="474"/>
      <c r="M20" s="474"/>
      <c r="N20" s="474"/>
      <c r="O20" s="107"/>
    </row>
    <row r="21" spans="1:15" x14ac:dyDescent="0.3">
      <c r="A21" s="106"/>
      <c r="B21" s="474"/>
      <c r="C21" s="474"/>
      <c r="D21" s="474"/>
      <c r="E21" s="474"/>
      <c r="F21" s="474"/>
      <c r="G21" s="474"/>
      <c r="H21" s="474"/>
      <c r="I21" s="474"/>
      <c r="J21" s="474"/>
      <c r="K21" s="474"/>
      <c r="L21" s="474"/>
      <c r="M21" s="474"/>
      <c r="N21" s="474"/>
      <c r="O21" s="107"/>
    </row>
    <row r="22" spans="1:15" x14ac:dyDescent="0.3">
      <c r="A22" s="106"/>
      <c r="B22" s="474"/>
      <c r="C22" s="474"/>
      <c r="D22" s="474"/>
      <c r="E22" s="474"/>
      <c r="F22" s="474"/>
      <c r="G22" s="474"/>
      <c r="H22" s="474"/>
      <c r="I22" s="474"/>
      <c r="J22" s="474"/>
      <c r="K22" s="474"/>
      <c r="L22" s="474"/>
      <c r="M22" s="474"/>
      <c r="N22" s="474"/>
      <c r="O22" s="107"/>
    </row>
    <row r="23" spans="1:15" x14ac:dyDescent="0.3">
      <c r="A23" s="106"/>
      <c r="B23" s="474"/>
      <c r="C23" s="474"/>
      <c r="D23" s="474"/>
      <c r="E23" s="474"/>
      <c r="F23" s="474"/>
      <c r="G23" s="474"/>
      <c r="H23" s="474"/>
      <c r="I23" s="474"/>
      <c r="J23" s="474"/>
      <c r="K23" s="474"/>
      <c r="L23" s="474"/>
      <c r="M23" s="474"/>
      <c r="N23" s="474"/>
      <c r="O23" s="107"/>
    </row>
    <row r="24" spans="1:15" x14ac:dyDescent="0.3">
      <c r="A24" s="106"/>
      <c r="B24" s="474"/>
      <c r="C24" s="474"/>
      <c r="D24" s="474"/>
      <c r="E24" s="474"/>
      <c r="F24" s="474"/>
      <c r="G24" s="474"/>
      <c r="H24" s="474"/>
      <c r="I24" s="474"/>
      <c r="J24" s="474"/>
      <c r="K24" s="474"/>
      <c r="L24" s="474"/>
      <c r="M24" s="474"/>
      <c r="N24" s="474"/>
      <c r="O24" s="107"/>
    </row>
    <row r="25" spans="1:15" x14ac:dyDescent="0.3">
      <c r="A25" s="106"/>
      <c r="B25" s="474"/>
      <c r="C25" s="474"/>
      <c r="D25" s="474"/>
      <c r="E25" s="474"/>
      <c r="F25" s="474"/>
      <c r="G25" s="474"/>
      <c r="H25" s="474"/>
      <c r="I25" s="474"/>
      <c r="J25" s="474"/>
      <c r="K25" s="474"/>
      <c r="L25" s="474"/>
      <c r="M25" s="474"/>
      <c r="N25" s="474"/>
      <c r="O25" s="107"/>
    </row>
    <row r="26" spans="1:15" x14ac:dyDescent="0.3">
      <c r="A26" s="106"/>
      <c r="B26" s="474"/>
      <c r="C26" s="474"/>
      <c r="D26" s="474"/>
      <c r="E26" s="474"/>
      <c r="F26" s="474"/>
      <c r="G26" s="474"/>
      <c r="H26" s="474"/>
      <c r="I26" s="474"/>
      <c r="J26" s="474"/>
      <c r="K26" s="474"/>
      <c r="L26" s="474"/>
      <c r="M26" s="474"/>
      <c r="N26" s="474"/>
      <c r="O26" s="107"/>
    </row>
    <row r="27" spans="1:15" x14ac:dyDescent="0.3">
      <c r="A27" s="106"/>
      <c r="B27" s="474"/>
      <c r="C27" s="474"/>
      <c r="D27" s="474"/>
      <c r="E27" s="474"/>
      <c r="F27" s="474"/>
      <c r="G27" s="474"/>
      <c r="H27" s="474"/>
      <c r="I27" s="474"/>
      <c r="J27" s="474"/>
      <c r="K27" s="474"/>
      <c r="L27" s="474"/>
      <c r="M27" s="474"/>
      <c r="N27" s="474"/>
      <c r="O27" s="107"/>
    </row>
    <row r="28" spans="1:15" x14ac:dyDescent="0.3">
      <c r="A28" s="106"/>
      <c r="B28" s="474"/>
      <c r="C28" s="474"/>
      <c r="D28" s="474"/>
      <c r="E28" s="474"/>
      <c r="F28" s="474"/>
      <c r="G28" s="474"/>
      <c r="H28" s="474"/>
      <c r="I28" s="474"/>
      <c r="J28" s="474"/>
      <c r="K28" s="474"/>
      <c r="L28" s="474"/>
      <c r="M28" s="474"/>
      <c r="N28" s="474"/>
      <c r="O28" s="107"/>
    </row>
    <row r="29" spans="1:15" x14ac:dyDescent="0.3">
      <c r="A29" s="106"/>
      <c r="B29" s="474"/>
      <c r="C29" s="474"/>
      <c r="D29" s="474"/>
      <c r="E29" s="474"/>
      <c r="F29" s="474"/>
      <c r="G29" s="474"/>
      <c r="H29" s="474"/>
      <c r="I29" s="474"/>
      <c r="J29" s="474"/>
      <c r="K29" s="474"/>
      <c r="L29" s="474"/>
      <c r="M29" s="474"/>
      <c r="N29" s="474"/>
      <c r="O29" s="107"/>
    </row>
    <row r="30" spans="1:15" x14ac:dyDescent="0.3">
      <c r="A30" s="106"/>
      <c r="B30" s="474"/>
      <c r="C30" s="474"/>
      <c r="D30" s="474"/>
      <c r="E30" s="474"/>
      <c r="F30" s="474"/>
      <c r="G30" s="474"/>
      <c r="H30" s="474"/>
      <c r="I30" s="474"/>
      <c r="J30" s="474"/>
      <c r="K30" s="474"/>
      <c r="L30" s="474"/>
      <c r="M30" s="474"/>
      <c r="N30" s="474"/>
      <c r="O30" s="107"/>
    </row>
    <row r="31" spans="1:15" x14ac:dyDescent="0.3">
      <c r="A31" s="106"/>
      <c r="B31" s="474"/>
      <c r="C31" s="474"/>
      <c r="D31" s="474"/>
      <c r="E31" s="474"/>
      <c r="F31" s="474"/>
      <c r="G31" s="474"/>
      <c r="H31" s="474"/>
      <c r="I31" s="474"/>
      <c r="J31" s="474"/>
      <c r="K31" s="474"/>
      <c r="L31" s="474"/>
      <c r="M31" s="474"/>
      <c r="N31" s="474"/>
      <c r="O31" s="107"/>
    </row>
    <row r="32" spans="1:15" x14ac:dyDescent="0.3">
      <c r="A32" s="106"/>
      <c r="B32" s="474"/>
      <c r="C32" s="474"/>
      <c r="D32" s="474"/>
      <c r="E32" s="474"/>
      <c r="F32" s="474"/>
      <c r="G32" s="474"/>
      <c r="H32" s="474"/>
      <c r="I32" s="474"/>
      <c r="J32" s="474"/>
      <c r="K32" s="474"/>
      <c r="L32" s="474"/>
      <c r="M32" s="474"/>
      <c r="N32" s="474"/>
      <c r="O32" s="107"/>
    </row>
    <row r="33" spans="1:15" x14ac:dyDescent="0.3">
      <c r="A33" s="106"/>
      <c r="B33" s="474"/>
      <c r="C33" s="474"/>
      <c r="D33" s="474"/>
      <c r="E33" s="474"/>
      <c r="F33" s="474"/>
      <c r="G33" s="474"/>
      <c r="H33" s="474"/>
      <c r="I33" s="474"/>
      <c r="J33" s="474"/>
      <c r="K33" s="474"/>
      <c r="L33" s="474"/>
      <c r="M33" s="474"/>
      <c r="N33" s="474"/>
      <c r="O33" s="107"/>
    </row>
    <row r="34" spans="1:15" x14ac:dyDescent="0.3">
      <c r="A34" s="106"/>
      <c r="B34" s="474"/>
      <c r="C34" s="474"/>
      <c r="D34" s="474"/>
      <c r="E34" s="474"/>
      <c r="F34" s="474"/>
      <c r="G34" s="474"/>
      <c r="H34" s="474"/>
      <c r="I34" s="474"/>
      <c r="J34" s="474"/>
      <c r="K34" s="474"/>
      <c r="L34" s="474"/>
      <c r="M34" s="474"/>
      <c r="N34" s="474"/>
      <c r="O34" s="107"/>
    </row>
    <row r="35" spans="1:15" x14ac:dyDescent="0.3">
      <c r="A35" s="106"/>
      <c r="B35" s="474"/>
      <c r="C35" s="474"/>
      <c r="D35" s="474"/>
      <c r="E35" s="474"/>
      <c r="F35" s="474"/>
      <c r="G35" s="474"/>
      <c r="H35" s="474"/>
      <c r="I35" s="474"/>
      <c r="J35" s="474"/>
      <c r="K35" s="474"/>
      <c r="L35" s="474"/>
      <c r="M35" s="474"/>
      <c r="N35" s="474"/>
      <c r="O35" s="107"/>
    </row>
    <row r="36" spans="1:15" x14ac:dyDescent="0.3">
      <c r="A36" s="106"/>
      <c r="B36" s="474"/>
      <c r="C36" s="474"/>
      <c r="D36" s="474"/>
      <c r="E36" s="474"/>
      <c r="F36" s="474"/>
      <c r="G36" s="474"/>
      <c r="H36" s="474"/>
      <c r="I36" s="474"/>
      <c r="J36" s="474"/>
      <c r="K36" s="474"/>
      <c r="L36" s="474"/>
      <c r="M36" s="474"/>
      <c r="N36" s="474"/>
      <c r="O36" s="107"/>
    </row>
    <row r="37" spans="1:15" x14ac:dyDescent="0.3">
      <c r="A37" s="106"/>
      <c r="B37" s="474"/>
      <c r="C37" s="474"/>
      <c r="D37" s="474"/>
      <c r="E37" s="474"/>
      <c r="F37" s="474"/>
      <c r="G37" s="474"/>
      <c r="H37" s="474"/>
      <c r="I37" s="474"/>
      <c r="J37" s="474"/>
      <c r="K37" s="474"/>
      <c r="L37" s="474"/>
      <c r="M37" s="474"/>
      <c r="N37" s="474"/>
      <c r="O37" s="107"/>
    </row>
    <row r="38" spans="1:15" x14ac:dyDescent="0.3">
      <c r="A38" s="106"/>
      <c r="B38" s="474"/>
      <c r="C38" s="474"/>
      <c r="D38" s="474"/>
      <c r="E38" s="474"/>
      <c r="F38" s="474"/>
      <c r="G38" s="474"/>
      <c r="H38" s="474"/>
      <c r="I38" s="474"/>
      <c r="J38" s="474"/>
      <c r="K38" s="474"/>
      <c r="L38" s="474"/>
      <c r="M38" s="474"/>
      <c r="N38" s="474"/>
      <c r="O38" s="107"/>
    </row>
    <row r="39" spans="1:15" x14ac:dyDescent="0.3">
      <c r="A39" s="106"/>
      <c r="B39" s="474"/>
      <c r="C39" s="474"/>
      <c r="D39" s="474"/>
      <c r="E39" s="474"/>
      <c r="F39" s="474"/>
      <c r="G39" s="474"/>
      <c r="H39" s="474"/>
      <c r="I39" s="474"/>
      <c r="J39" s="474"/>
      <c r="K39" s="474"/>
      <c r="L39" s="474"/>
      <c r="M39" s="474"/>
      <c r="N39" s="474"/>
      <c r="O39" s="107"/>
    </row>
    <row r="40" spans="1:15" x14ac:dyDescent="0.3">
      <c r="A40" s="106"/>
      <c r="B40" s="474"/>
      <c r="C40" s="474"/>
      <c r="D40" s="474"/>
      <c r="E40" s="474"/>
      <c r="F40" s="474"/>
      <c r="G40" s="474"/>
      <c r="H40" s="474"/>
      <c r="I40" s="474"/>
      <c r="J40" s="474"/>
      <c r="K40" s="474"/>
      <c r="L40" s="474"/>
      <c r="M40" s="474"/>
      <c r="N40" s="474"/>
      <c r="O40" s="107"/>
    </row>
    <row r="41" spans="1:15" x14ac:dyDescent="0.3">
      <c r="A41" s="106"/>
      <c r="B41" s="474"/>
      <c r="C41" s="474"/>
      <c r="D41" s="474"/>
      <c r="E41" s="474"/>
      <c r="F41" s="474"/>
      <c r="G41" s="474"/>
      <c r="H41" s="474"/>
      <c r="I41" s="474"/>
      <c r="J41" s="474"/>
      <c r="K41" s="474"/>
      <c r="L41" s="474"/>
      <c r="M41" s="474"/>
      <c r="N41" s="474"/>
      <c r="O41" s="107"/>
    </row>
    <row r="42" spans="1:15" ht="12" customHeight="1" x14ac:dyDescent="0.3">
      <c r="A42" s="108"/>
      <c r="B42" s="103"/>
      <c r="C42" s="103"/>
      <c r="D42" s="103"/>
      <c r="E42" s="103"/>
      <c r="F42" s="103"/>
      <c r="G42" s="103"/>
      <c r="H42" s="103"/>
      <c r="I42" s="103"/>
      <c r="J42" s="103"/>
      <c r="K42" s="103"/>
      <c r="L42" s="103"/>
      <c r="M42" s="103"/>
      <c r="N42" s="103"/>
      <c r="O42" s="109"/>
    </row>
    <row r="43" spans="1:15" ht="11.25" customHeight="1" x14ac:dyDescent="0.3">
      <c r="A43" s="104"/>
      <c r="B43" s="102"/>
      <c r="C43" s="102"/>
      <c r="D43" s="102"/>
      <c r="E43" s="102"/>
      <c r="F43" s="102"/>
      <c r="G43" s="102"/>
      <c r="H43" s="102"/>
      <c r="I43" s="102"/>
      <c r="J43" s="102"/>
      <c r="K43" s="102"/>
      <c r="L43" s="102"/>
      <c r="M43" s="102"/>
      <c r="N43" s="102"/>
      <c r="O43" s="105"/>
    </row>
    <row r="44" spans="1:15" ht="21" x14ac:dyDescent="0.4">
      <c r="A44" s="106"/>
      <c r="B44" s="36" t="s">
        <v>198</v>
      </c>
      <c r="O44" s="107"/>
    </row>
    <row r="45" spans="1:15" ht="7.5" customHeight="1" x14ac:dyDescent="0.4">
      <c r="A45" s="106"/>
      <c r="B45" s="36"/>
      <c r="O45" s="107"/>
    </row>
    <row r="46" spans="1:15" ht="18" customHeight="1" x14ac:dyDescent="0.3">
      <c r="A46" s="106"/>
      <c r="B46" s="451" t="s">
        <v>199</v>
      </c>
      <c r="C46" s="451"/>
      <c r="D46" s="451"/>
      <c r="E46" s="451"/>
      <c r="F46" s="451"/>
      <c r="G46" s="451"/>
      <c r="H46" s="451"/>
      <c r="I46" s="451"/>
      <c r="J46" s="451"/>
      <c r="K46" s="451"/>
      <c r="L46" s="451"/>
      <c r="M46" s="451"/>
      <c r="N46" s="451"/>
      <c r="O46" s="107"/>
    </row>
    <row r="47" spans="1:15" ht="18" customHeight="1" x14ac:dyDescent="0.3">
      <c r="A47" s="106"/>
      <c r="B47" s="451"/>
      <c r="C47" s="451"/>
      <c r="D47" s="451"/>
      <c r="E47" s="451"/>
      <c r="F47" s="451"/>
      <c r="G47" s="451"/>
      <c r="H47" s="451"/>
      <c r="I47" s="451"/>
      <c r="J47" s="451"/>
      <c r="K47" s="451"/>
      <c r="L47" s="451"/>
      <c r="M47" s="451"/>
      <c r="N47" s="451"/>
      <c r="O47" s="107"/>
    </row>
    <row r="48" spans="1:15" ht="8.25" customHeight="1" x14ac:dyDescent="0.3">
      <c r="A48" s="106"/>
      <c r="B48" s="293"/>
      <c r="C48" s="293"/>
      <c r="D48" s="293"/>
      <c r="E48" s="293"/>
      <c r="F48" s="293"/>
      <c r="G48" s="293"/>
      <c r="H48" s="293"/>
      <c r="I48" s="293"/>
      <c r="J48" s="293"/>
      <c r="K48" s="293"/>
      <c r="L48" s="293"/>
      <c r="M48" s="293"/>
      <c r="N48" s="293"/>
      <c r="O48" s="107"/>
    </row>
    <row r="49" spans="1:15" ht="18" customHeight="1" x14ac:dyDescent="0.3">
      <c r="A49" s="106"/>
      <c r="B49" s="478" t="s">
        <v>200</v>
      </c>
      <c r="C49" s="478"/>
      <c r="D49" s="478"/>
      <c r="E49" s="478"/>
      <c r="F49" s="297">
        <f>COUNTIF('Validation Checks'!C74:C95,"FAIL")</f>
        <v>0</v>
      </c>
      <c r="G49" s="479" t="str">
        <f>IF(F49&gt;10,"Some warnings may not be visible if the box below is full. Clear the visible warning first to view the rest.","")</f>
        <v/>
      </c>
      <c r="H49" s="479"/>
      <c r="I49" s="479"/>
      <c r="J49" s="479"/>
      <c r="K49" s="479"/>
      <c r="L49" s="479"/>
      <c r="M49" s="479"/>
      <c r="N49" s="479"/>
      <c r="O49" s="107"/>
    </row>
    <row r="50" spans="1:15" ht="8.25" customHeight="1" x14ac:dyDescent="0.3">
      <c r="A50" s="106"/>
      <c r="O50" s="107"/>
    </row>
    <row r="51" spans="1:15" x14ac:dyDescent="0.3">
      <c r="A51" s="106"/>
      <c r="B51" s="475" t="str">
        <f>'Validation Checks'!E74&amp;'Validation Checks'!E75&amp;'Validation Checks'!E76&amp;'Validation Checks'!E77&amp;'Validation Checks'!E78&amp;'Validation Checks'!E79&amp;'Validation Checks'!E80&amp;'Validation Checks'!E81&amp;'Validation Checks'!E82&amp;'Validation Checks'!E83&amp;'Validation Checks'!E84&amp;'Validation Checks'!E85&amp;'Validation Checks'!E86&amp;'Validation Checks'!E87&amp;'Validation Checks'!E88&amp;'Validation Checks'!E89&amp;'Validation Checks'!E90&amp;'Validation Checks'!E91&amp;'Validation Checks'!E92&amp;'Validation Checks'!E93&amp;'Validation Checks'!E94&amp;'Validation Checks'!E95</f>
        <v/>
      </c>
      <c r="C51" s="475"/>
      <c r="D51" s="475"/>
      <c r="E51" s="475"/>
      <c r="F51" s="475"/>
      <c r="G51" s="475"/>
      <c r="H51" s="475"/>
      <c r="I51" s="475"/>
      <c r="J51" s="475"/>
      <c r="K51" s="475"/>
      <c r="L51" s="475"/>
      <c r="M51" s="475"/>
      <c r="N51" s="475"/>
      <c r="O51" s="107"/>
    </row>
    <row r="52" spans="1:15" x14ac:dyDescent="0.3">
      <c r="A52" s="106"/>
      <c r="B52" s="475"/>
      <c r="C52" s="475"/>
      <c r="D52" s="475"/>
      <c r="E52" s="475"/>
      <c r="F52" s="475"/>
      <c r="G52" s="475"/>
      <c r="H52" s="475"/>
      <c r="I52" s="475"/>
      <c r="J52" s="475"/>
      <c r="K52" s="475"/>
      <c r="L52" s="475"/>
      <c r="M52" s="475"/>
      <c r="N52" s="475"/>
      <c r="O52" s="107"/>
    </row>
    <row r="53" spans="1:15" x14ac:dyDescent="0.3">
      <c r="A53" s="106"/>
      <c r="B53" s="475"/>
      <c r="C53" s="475"/>
      <c r="D53" s="475"/>
      <c r="E53" s="475"/>
      <c r="F53" s="475"/>
      <c r="G53" s="475"/>
      <c r="H53" s="475"/>
      <c r="I53" s="475"/>
      <c r="J53" s="475"/>
      <c r="K53" s="475"/>
      <c r="L53" s="475"/>
      <c r="M53" s="475"/>
      <c r="N53" s="475"/>
      <c r="O53" s="107"/>
    </row>
    <row r="54" spans="1:15" x14ac:dyDescent="0.3">
      <c r="A54" s="106"/>
      <c r="B54" s="475"/>
      <c r="C54" s="475"/>
      <c r="D54" s="475"/>
      <c r="E54" s="475"/>
      <c r="F54" s="475"/>
      <c r="G54" s="475"/>
      <c r="H54" s="475"/>
      <c r="I54" s="475"/>
      <c r="J54" s="475"/>
      <c r="K54" s="475"/>
      <c r="L54" s="475"/>
      <c r="M54" s="475"/>
      <c r="N54" s="475"/>
      <c r="O54" s="107"/>
    </row>
    <row r="55" spans="1:15" x14ac:dyDescent="0.3">
      <c r="A55" s="106"/>
      <c r="B55" s="475"/>
      <c r="C55" s="475"/>
      <c r="D55" s="475"/>
      <c r="E55" s="475"/>
      <c r="F55" s="475"/>
      <c r="G55" s="475"/>
      <c r="H55" s="475"/>
      <c r="I55" s="475"/>
      <c r="J55" s="475"/>
      <c r="K55" s="475"/>
      <c r="L55" s="475"/>
      <c r="M55" s="475"/>
      <c r="N55" s="475"/>
      <c r="O55" s="107"/>
    </row>
    <row r="56" spans="1:15" x14ac:dyDescent="0.3">
      <c r="A56" s="106"/>
      <c r="B56" s="475"/>
      <c r="C56" s="475"/>
      <c r="D56" s="475"/>
      <c r="E56" s="475"/>
      <c r="F56" s="475"/>
      <c r="G56" s="475"/>
      <c r="H56" s="475"/>
      <c r="I56" s="475"/>
      <c r="J56" s="475"/>
      <c r="K56" s="475"/>
      <c r="L56" s="475"/>
      <c r="M56" s="475"/>
      <c r="N56" s="475"/>
      <c r="O56" s="107"/>
    </row>
    <row r="57" spans="1:15" x14ac:dyDescent="0.3">
      <c r="A57" s="106"/>
      <c r="B57" s="475"/>
      <c r="C57" s="475"/>
      <c r="D57" s="475"/>
      <c r="E57" s="475"/>
      <c r="F57" s="475"/>
      <c r="G57" s="475"/>
      <c r="H57" s="475"/>
      <c r="I57" s="475"/>
      <c r="J57" s="475"/>
      <c r="K57" s="475"/>
      <c r="L57" s="475"/>
      <c r="M57" s="475"/>
      <c r="N57" s="475"/>
      <c r="O57" s="107"/>
    </row>
    <row r="58" spans="1:15" x14ac:dyDescent="0.3">
      <c r="A58" s="106"/>
      <c r="B58" s="475"/>
      <c r="C58" s="475"/>
      <c r="D58" s="475"/>
      <c r="E58" s="475"/>
      <c r="F58" s="475"/>
      <c r="G58" s="475"/>
      <c r="H58" s="475"/>
      <c r="I58" s="475"/>
      <c r="J58" s="475"/>
      <c r="K58" s="475"/>
      <c r="L58" s="475"/>
      <c r="M58" s="475"/>
      <c r="N58" s="475"/>
      <c r="O58" s="107"/>
    </row>
    <row r="59" spans="1:15" x14ac:dyDescent="0.3">
      <c r="A59" s="106"/>
      <c r="B59" s="475"/>
      <c r="C59" s="475"/>
      <c r="D59" s="475"/>
      <c r="E59" s="475"/>
      <c r="F59" s="475"/>
      <c r="G59" s="475"/>
      <c r="H59" s="475"/>
      <c r="I59" s="475"/>
      <c r="J59" s="475"/>
      <c r="K59" s="475"/>
      <c r="L59" s="475"/>
      <c r="M59" s="475"/>
      <c r="N59" s="475"/>
      <c r="O59" s="107"/>
    </row>
    <row r="60" spans="1:15" x14ac:dyDescent="0.3">
      <c r="A60" s="106"/>
      <c r="B60" s="475"/>
      <c r="C60" s="475"/>
      <c r="D60" s="475"/>
      <c r="E60" s="475"/>
      <c r="F60" s="475"/>
      <c r="G60" s="475"/>
      <c r="H60" s="475"/>
      <c r="I60" s="475"/>
      <c r="J60" s="475"/>
      <c r="K60" s="475"/>
      <c r="L60" s="475"/>
      <c r="M60" s="475"/>
      <c r="N60" s="475"/>
      <c r="O60" s="107"/>
    </row>
    <row r="61" spans="1:15" x14ac:dyDescent="0.3">
      <c r="A61" s="106"/>
      <c r="B61" s="475"/>
      <c r="C61" s="475"/>
      <c r="D61" s="475"/>
      <c r="E61" s="475"/>
      <c r="F61" s="475"/>
      <c r="G61" s="475"/>
      <c r="H61" s="475"/>
      <c r="I61" s="475"/>
      <c r="J61" s="475"/>
      <c r="K61" s="475"/>
      <c r="L61" s="475"/>
      <c r="M61" s="475"/>
      <c r="N61" s="475"/>
      <c r="O61" s="107"/>
    </row>
    <row r="62" spans="1:15" x14ac:dyDescent="0.3">
      <c r="A62" s="106"/>
      <c r="B62" s="475"/>
      <c r="C62" s="475"/>
      <c r="D62" s="475"/>
      <c r="E62" s="475"/>
      <c r="F62" s="475"/>
      <c r="G62" s="475"/>
      <c r="H62" s="475"/>
      <c r="I62" s="475"/>
      <c r="J62" s="475"/>
      <c r="K62" s="475"/>
      <c r="L62" s="475"/>
      <c r="M62" s="475"/>
      <c r="N62" s="475"/>
      <c r="O62" s="107"/>
    </row>
    <row r="63" spans="1:15" x14ac:dyDescent="0.3">
      <c r="A63" s="106"/>
      <c r="B63" s="475"/>
      <c r="C63" s="475"/>
      <c r="D63" s="475"/>
      <c r="E63" s="475"/>
      <c r="F63" s="475"/>
      <c r="G63" s="475"/>
      <c r="H63" s="475"/>
      <c r="I63" s="475"/>
      <c r="J63" s="475"/>
      <c r="K63" s="475"/>
      <c r="L63" s="475"/>
      <c r="M63" s="475"/>
      <c r="N63" s="475"/>
      <c r="O63" s="107"/>
    </row>
    <row r="64" spans="1:15" x14ac:dyDescent="0.3">
      <c r="A64" s="106"/>
      <c r="B64" s="475"/>
      <c r="C64" s="475"/>
      <c r="D64" s="475"/>
      <c r="E64" s="475"/>
      <c r="F64" s="475"/>
      <c r="G64" s="475"/>
      <c r="H64" s="475"/>
      <c r="I64" s="475"/>
      <c r="J64" s="475"/>
      <c r="K64" s="475"/>
      <c r="L64" s="475"/>
      <c r="M64" s="475"/>
      <c r="N64" s="475"/>
      <c r="O64" s="107"/>
    </row>
    <row r="65" spans="1:15" x14ac:dyDescent="0.3">
      <c r="A65" s="106"/>
      <c r="B65" s="475"/>
      <c r="C65" s="475"/>
      <c r="D65" s="475"/>
      <c r="E65" s="475"/>
      <c r="F65" s="475"/>
      <c r="G65" s="475"/>
      <c r="H65" s="475"/>
      <c r="I65" s="475"/>
      <c r="J65" s="475"/>
      <c r="K65" s="475"/>
      <c r="L65" s="475"/>
      <c r="M65" s="475"/>
      <c r="N65" s="475"/>
      <c r="O65" s="107"/>
    </row>
    <row r="66" spans="1:15" x14ac:dyDescent="0.3">
      <c r="A66" s="106"/>
      <c r="B66" s="475"/>
      <c r="C66" s="475"/>
      <c r="D66" s="475"/>
      <c r="E66" s="475"/>
      <c r="F66" s="475"/>
      <c r="G66" s="475"/>
      <c r="H66" s="475"/>
      <c r="I66" s="475"/>
      <c r="J66" s="475"/>
      <c r="K66" s="475"/>
      <c r="L66" s="475"/>
      <c r="M66" s="475"/>
      <c r="N66" s="475"/>
      <c r="O66" s="107"/>
    </row>
    <row r="67" spans="1:15" x14ac:dyDescent="0.3">
      <c r="A67" s="106"/>
      <c r="B67" s="475"/>
      <c r="C67" s="475"/>
      <c r="D67" s="475"/>
      <c r="E67" s="475"/>
      <c r="F67" s="475"/>
      <c r="G67" s="475"/>
      <c r="H67" s="475"/>
      <c r="I67" s="475"/>
      <c r="J67" s="475"/>
      <c r="K67" s="475"/>
      <c r="L67" s="475"/>
      <c r="M67" s="475"/>
      <c r="N67" s="475"/>
      <c r="O67" s="107"/>
    </row>
    <row r="68" spans="1:15" x14ac:dyDescent="0.3">
      <c r="A68" s="106"/>
      <c r="B68" s="475"/>
      <c r="C68" s="475"/>
      <c r="D68" s="475"/>
      <c r="E68" s="475"/>
      <c r="F68" s="475"/>
      <c r="G68" s="475"/>
      <c r="H68" s="475"/>
      <c r="I68" s="475"/>
      <c r="J68" s="475"/>
      <c r="K68" s="475"/>
      <c r="L68" s="475"/>
      <c r="M68" s="475"/>
      <c r="N68" s="475"/>
      <c r="O68" s="107"/>
    </row>
    <row r="69" spans="1:15" x14ac:dyDescent="0.3">
      <c r="A69" s="106"/>
      <c r="B69" s="475"/>
      <c r="C69" s="475"/>
      <c r="D69" s="475"/>
      <c r="E69" s="475"/>
      <c r="F69" s="475"/>
      <c r="G69" s="475"/>
      <c r="H69" s="475"/>
      <c r="I69" s="475"/>
      <c r="J69" s="475"/>
      <c r="K69" s="475"/>
      <c r="L69" s="475"/>
      <c r="M69" s="475"/>
      <c r="N69" s="475"/>
      <c r="O69" s="107"/>
    </row>
    <row r="70" spans="1:15" x14ac:dyDescent="0.3">
      <c r="A70" s="106"/>
      <c r="B70" s="475"/>
      <c r="C70" s="475"/>
      <c r="D70" s="475"/>
      <c r="E70" s="475"/>
      <c r="F70" s="475"/>
      <c r="G70" s="475"/>
      <c r="H70" s="475"/>
      <c r="I70" s="475"/>
      <c r="J70" s="475"/>
      <c r="K70" s="475"/>
      <c r="L70" s="475"/>
      <c r="M70" s="475"/>
      <c r="N70" s="475"/>
      <c r="O70" s="107"/>
    </row>
    <row r="71" spans="1:15" x14ac:dyDescent="0.3">
      <c r="A71" s="106"/>
      <c r="B71" s="475"/>
      <c r="C71" s="475"/>
      <c r="D71" s="475"/>
      <c r="E71" s="475"/>
      <c r="F71" s="475"/>
      <c r="G71" s="475"/>
      <c r="H71" s="475"/>
      <c r="I71" s="475"/>
      <c r="J71" s="475"/>
      <c r="K71" s="475"/>
      <c r="L71" s="475"/>
      <c r="M71" s="475"/>
      <c r="N71" s="475"/>
      <c r="O71" s="107"/>
    </row>
    <row r="72" spans="1:15" x14ac:dyDescent="0.3">
      <c r="A72" s="106"/>
      <c r="B72" s="475"/>
      <c r="C72" s="475"/>
      <c r="D72" s="475"/>
      <c r="E72" s="475"/>
      <c r="F72" s="475"/>
      <c r="G72" s="475"/>
      <c r="H72" s="475"/>
      <c r="I72" s="475"/>
      <c r="J72" s="475"/>
      <c r="K72" s="475"/>
      <c r="L72" s="475"/>
      <c r="M72" s="475"/>
      <c r="N72" s="475"/>
      <c r="O72" s="107"/>
    </row>
    <row r="73" spans="1:15" x14ac:dyDescent="0.3">
      <c r="A73" s="106"/>
      <c r="B73" s="475"/>
      <c r="C73" s="475"/>
      <c r="D73" s="475"/>
      <c r="E73" s="475"/>
      <c r="F73" s="475"/>
      <c r="G73" s="475"/>
      <c r="H73" s="475"/>
      <c r="I73" s="475"/>
      <c r="J73" s="475"/>
      <c r="K73" s="475"/>
      <c r="L73" s="475"/>
      <c r="M73" s="475"/>
      <c r="N73" s="475"/>
      <c r="O73" s="107"/>
    </row>
    <row r="74" spans="1:15" x14ac:dyDescent="0.3">
      <c r="A74" s="106"/>
      <c r="B74" s="475"/>
      <c r="C74" s="475"/>
      <c r="D74" s="475"/>
      <c r="E74" s="475"/>
      <c r="F74" s="475"/>
      <c r="G74" s="475"/>
      <c r="H74" s="475"/>
      <c r="I74" s="475"/>
      <c r="J74" s="475"/>
      <c r="K74" s="475"/>
      <c r="L74" s="475"/>
      <c r="M74" s="475"/>
      <c r="N74" s="475"/>
      <c r="O74" s="107"/>
    </row>
    <row r="75" spans="1:15" x14ac:dyDescent="0.3">
      <c r="A75" s="106"/>
      <c r="B75" s="475"/>
      <c r="C75" s="475"/>
      <c r="D75" s="475"/>
      <c r="E75" s="475"/>
      <c r="F75" s="475"/>
      <c r="G75" s="475"/>
      <c r="H75" s="475"/>
      <c r="I75" s="475"/>
      <c r="J75" s="475"/>
      <c r="K75" s="475"/>
      <c r="L75" s="475"/>
      <c r="M75" s="475"/>
      <c r="N75" s="475"/>
      <c r="O75" s="107"/>
    </row>
    <row r="76" spans="1:15" x14ac:dyDescent="0.3">
      <c r="A76" s="106"/>
      <c r="B76" s="475"/>
      <c r="C76" s="475"/>
      <c r="D76" s="475"/>
      <c r="E76" s="475"/>
      <c r="F76" s="475"/>
      <c r="G76" s="475"/>
      <c r="H76" s="475"/>
      <c r="I76" s="475"/>
      <c r="J76" s="475"/>
      <c r="K76" s="475"/>
      <c r="L76" s="475"/>
      <c r="M76" s="475"/>
      <c r="N76" s="475"/>
      <c r="O76" s="107"/>
    </row>
    <row r="77" spans="1:15" x14ac:dyDescent="0.3">
      <c r="A77" s="106"/>
      <c r="B77" s="475"/>
      <c r="C77" s="475"/>
      <c r="D77" s="475"/>
      <c r="E77" s="475"/>
      <c r="F77" s="475"/>
      <c r="G77" s="475"/>
      <c r="H77" s="475"/>
      <c r="I77" s="475"/>
      <c r="J77" s="475"/>
      <c r="K77" s="475"/>
      <c r="L77" s="475"/>
      <c r="M77" s="475"/>
      <c r="N77" s="475"/>
      <c r="O77" s="107"/>
    </row>
    <row r="78" spans="1:15" x14ac:dyDescent="0.3">
      <c r="A78" s="106"/>
      <c r="B78" s="475"/>
      <c r="C78" s="475"/>
      <c r="D78" s="475"/>
      <c r="E78" s="475"/>
      <c r="F78" s="475"/>
      <c r="G78" s="475"/>
      <c r="H78" s="475"/>
      <c r="I78" s="475"/>
      <c r="J78" s="475"/>
      <c r="K78" s="475"/>
      <c r="L78" s="475"/>
      <c r="M78" s="475"/>
      <c r="N78" s="475"/>
      <c r="O78" s="107"/>
    </row>
    <row r="79" spans="1:15" x14ac:dyDescent="0.3">
      <c r="A79" s="106"/>
      <c r="B79" s="475"/>
      <c r="C79" s="475"/>
      <c r="D79" s="475"/>
      <c r="E79" s="475"/>
      <c r="F79" s="475"/>
      <c r="G79" s="475"/>
      <c r="H79" s="475"/>
      <c r="I79" s="475"/>
      <c r="J79" s="475"/>
      <c r="K79" s="475"/>
      <c r="L79" s="475"/>
      <c r="M79" s="475"/>
      <c r="N79" s="475"/>
      <c r="O79" s="107"/>
    </row>
    <row r="80" spans="1:15" x14ac:dyDescent="0.3">
      <c r="A80" s="106"/>
      <c r="B80" s="475"/>
      <c r="C80" s="475"/>
      <c r="D80" s="475"/>
      <c r="E80" s="475"/>
      <c r="F80" s="475"/>
      <c r="G80" s="475"/>
      <c r="H80" s="475"/>
      <c r="I80" s="475"/>
      <c r="J80" s="475"/>
      <c r="K80" s="475"/>
      <c r="L80" s="475"/>
      <c r="M80" s="475"/>
      <c r="N80" s="475"/>
      <c r="O80" s="107"/>
    </row>
    <row r="81" spans="1:15" x14ac:dyDescent="0.3">
      <c r="A81" s="106"/>
      <c r="B81" s="475"/>
      <c r="C81" s="475"/>
      <c r="D81" s="475"/>
      <c r="E81" s="475"/>
      <c r="F81" s="475"/>
      <c r="G81" s="475"/>
      <c r="H81" s="475"/>
      <c r="I81" s="475"/>
      <c r="J81" s="475"/>
      <c r="K81" s="475"/>
      <c r="L81" s="475"/>
      <c r="M81" s="475"/>
      <c r="N81" s="475"/>
      <c r="O81" s="107"/>
    </row>
    <row r="82" spans="1:15" x14ac:dyDescent="0.3">
      <c r="A82" s="106"/>
      <c r="B82" s="475"/>
      <c r="C82" s="475"/>
      <c r="D82" s="475"/>
      <c r="E82" s="475"/>
      <c r="F82" s="475"/>
      <c r="G82" s="475"/>
      <c r="H82" s="475"/>
      <c r="I82" s="475"/>
      <c r="J82" s="475"/>
      <c r="K82" s="475"/>
      <c r="L82" s="475"/>
      <c r="M82" s="475"/>
      <c r="N82" s="475"/>
      <c r="O82" s="107"/>
    </row>
    <row r="83" spans="1:15" x14ac:dyDescent="0.3">
      <c r="A83" s="106"/>
      <c r="B83" s="475"/>
      <c r="C83" s="475"/>
      <c r="D83" s="475"/>
      <c r="E83" s="475"/>
      <c r="F83" s="475"/>
      <c r="G83" s="475"/>
      <c r="H83" s="475"/>
      <c r="I83" s="475"/>
      <c r="J83" s="475"/>
      <c r="K83" s="475"/>
      <c r="L83" s="475"/>
      <c r="M83" s="475"/>
      <c r="N83" s="475"/>
      <c r="O83" s="107"/>
    </row>
    <row r="84" spans="1:15" x14ac:dyDescent="0.3">
      <c r="A84" s="106"/>
      <c r="B84" s="475"/>
      <c r="C84" s="475"/>
      <c r="D84" s="475"/>
      <c r="E84" s="475"/>
      <c r="F84" s="475"/>
      <c r="G84" s="475"/>
      <c r="H84" s="475"/>
      <c r="I84" s="475"/>
      <c r="J84" s="475"/>
      <c r="K84" s="475"/>
      <c r="L84" s="475"/>
      <c r="M84" s="475"/>
      <c r="N84" s="475"/>
      <c r="O84" s="107"/>
    </row>
    <row r="85" spans="1:15" x14ac:dyDescent="0.3">
      <c r="A85" s="106"/>
      <c r="B85" s="475"/>
      <c r="C85" s="475"/>
      <c r="D85" s="475"/>
      <c r="E85" s="475"/>
      <c r="F85" s="475"/>
      <c r="G85" s="475"/>
      <c r="H85" s="475"/>
      <c r="I85" s="475"/>
      <c r="J85" s="475"/>
      <c r="K85" s="475"/>
      <c r="L85" s="475"/>
      <c r="M85" s="475"/>
      <c r="N85" s="475"/>
      <c r="O85" s="107"/>
    </row>
    <row r="86" spans="1:15" x14ac:dyDescent="0.3">
      <c r="A86" s="106"/>
      <c r="B86" s="475"/>
      <c r="C86" s="475"/>
      <c r="D86" s="475"/>
      <c r="E86" s="475"/>
      <c r="F86" s="475"/>
      <c r="G86" s="475"/>
      <c r="H86" s="475"/>
      <c r="I86" s="475"/>
      <c r="J86" s="475"/>
      <c r="K86" s="475"/>
      <c r="L86" s="475"/>
      <c r="M86" s="475"/>
      <c r="N86" s="475"/>
      <c r="O86" s="107"/>
    </row>
    <row r="87" spans="1:15" x14ac:dyDescent="0.3">
      <c r="A87" s="106"/>
      <c r="B87" s="475"/>
      <c r="C87" s="475"/>
      <c r="D87" s="475"/>
      <c r="E87" s="475"/>
      <c r="F87" s="475"/>
      <c r="G87" s="475"/>
      <c r="H87" s="475"/>
      <c r="I87" s="475"/>
      <c r="J87" s="475"/>
      <c r="K87" s="475"/>
      <c r="L87" s="475"/>
      <c r="M87" s="475"/>
      <c r="N87" s="475"/>
      <c r="O87" s="107"/>
    </row>
    <row r="88" spans="1:15" x14ac:dyDescent="0.3">
      <c r="A88" s="106"/>
      <c r="B88" s="475"/>
      <c r="C88" s="475"/>
      <c r="D88" s="475"/>
      <c r="E88" s="475"/>
      <c r="F88" s="475"/>
      <c r="G88" s="475"/>
      <c r="H88" s="475"/>
      <c r="I88" s="475"/>
      <c r="J88" s="475"/>
      <c r="K88" s="475"/>
      <c r="L88" s="475"/>
      <c r="M88" s="475"/>
      <c r="N88" s="475"/>
      <c r="O88" s="107"/>
    </row>
    <row r="89" spans="1:15" x14ac:dyDescent="0.3">
      <c r="A89" s="106"/>
      <c r="B89" s="475"/>
      <c r="C89" s="475"/>
      <c r="D89" s="475"/>
      <c r="E89" s="475"/>
      <c r="F89" s="475"/>
      <c r="G89" s="475"/>
      <c r="H89" s="475"/>
      <c r="I89" s="475"/>
      <c r="J89" s="475"/>
      <c r="K89" s="475"/>
      <c r="L89" s="475"/>
      <c r="M89" s="475"/>
      <c r="N89" s="475"/>
      <c r="O89" s="107"/>
    </row>
    <row r="90" spans="1:15" x14ac:dyDescent="0.3">
      <c r="A90" s="106"/>
      <c r="B90" s="475"/>
      <c r="C90" s="475"/>
      <c r="D90" s="475"/>
      <c r="E90" s="475"/>
      <c r="F90" s="475"/>
      <c r="G90" s="475"/>
      <c r="H90" s="475"/>
      <c r="I90" s="475"/>
      <c r="J90" s="475"/>
      <c r="K90" s="475"/>
      <c r="L90" s="475"/>
      <c r="M90" s="475"/>
      <c r="N90" s="475"/>
      <c r="O90" s="107"/>
    </row>
    <row r="91" spans="1:15" x14ac:dyDescent="0.3">
      <c r="A91" s="106"/>
      <c r="B91" s="475"/>
      <c r="C91" s="475"/>
      <c r="D91" s="475"/>
      <c r="E91" s="475"/>
      <c r="F91" s="475"/>
      <c r="G91" s="475"/>
      <c r="H91" s="475"/>
      <c r="I91" s="475"/>
      <c r="J91" s="475"/>
      <c r="K91" s="475"/>
      <c r="L91" s="475"/>
      <c r="M91" s="475"/>
      <c r="N91" s="475"/>
      <c r="O91" s="107"/>
    </row>
    <row r="92" spans="1:15" ht="12" customHeight="1" thickBot="1" x14ac:dyDescent="0.35">
      <c r="A92" s="110"/>
      <c r="B92" s="111"/>
      <c r="C92" s="111"/>
      <c r="D92" s="111"/>
      <c r="E92" s="111"/>
      <c r="F92" s="111"/>
      <c r="G92" s="111"/>
      <c r="H92" s="111"/>
      <c r="I92" s="111"/>
      <c r="J92" s="111"/>
      <c r="K92" s="111"/>
      <c r="L92" s="111"/>
      <c r="M92" s="111"/>
      <c r="N92" s="111"/>
      <c r="O92" s="112"/>
    </row>
  </sheetData>
  <sheetProtection algorithmName="SHA-512" hashValue="lW41jtE0tujk5rkQW4Q1YI+B8jAWCu8mUkF/T/fl/IcvgtoSbs5ph6xdk0E7cBaRoQCeU6U8r/6twRDkAbSUhg==" saltValue="UX6XFbjhFgn49+Oe2qFCpw==" spinCount="100000" sheet="1" objects="1" scenarios="1"/>
  <mergeCells count="10">
    <mergeCell ref="A2:K2"/>
    <mergeCell ref="L2:M2"/>
    <mergeCell ref="B11:N41"/>
    <mergeCell ref="B51:N91"/>
    <mergeCell ref="B46:N47"/>
    <mergeCell ref="B7:N7"/>
    <mergeCell ref="B9:E9"/>
    <mergeCell ref="G9:N9"/>
    <mergeCell ref="B49:E49"/>
    <mergeCell ref="G49:N49"/>
  </mergeCells>
  <conditionalFormatting sqref="B9:F9">
    <cfRule type="expression" dxfId="3" priority="2">
      <formula>$F$9=0</formula>
    </cfRule>
  </conditionalFormatting>
  <conditionalFormatting sqref="B49:F49">
    <cfRule type="expression" dxfId="2" priority="1">
      <formula>$F$49=0</formula>
    </cfRule>
  </conditionalFormatting>
  <pageMargins left="0.7" right="0.7" top="0.75" bottom="0.75" header="0.3" footer="0.3"/>
  <pageSetup paperSize="9" scale="4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pageSetUpPr fitToPage="1"/>
  </sheetPr>
  <dimension ref="A1:AB75"/>
  <sheetViews>
    <sheetView zoomScale="55" zoomScaleNormal="55" workbookViewId="0">
      <selection activeCell="U8" sqref="U8:AA74"/>
    </sheetView>
  </sheetViews>
  <sheetFormatPr defaultColWidth="9.109375" defaultRowHeight="21" x14ac:dyDescent="0.4"/>
  <cols>
    <col min="1" max="1" width="2.44140625" style="18" customWidth="1"/>
    <col min="2" max="2" width="21.88671875" style="18" customWidth="1"/>
    <col min="3" max="3" width="1.44140625" style="18" customWidth="1"/>
    <col min="4" max="4" width="7.44140625" style="18" customWidth="1"/>
    <col min="5" max="5" width="17.88671875" style="18" customWidth="1"/>
    <col min="6" max="6" width="1.5546875" style="18" customWidth="1"/>
    <col min="7" max="7" width="9.109375" style="18"/>
    <col min="8" max="8" width="1.5546875" style="18" customWidth="1"/>
    <col min="9" max="9" width="25.88671875" style="18" customWidth="1"/>
    <col min="10" max="10" width="2.44140625" style="18" customWidth="1"/>
    <col min="11" max="11" width="1.5546875" style="18" customWidth="1"/>
    <col min="12" max="12" width="14.88671875" style="18" customWidth="1"/>
    <col min="13" max="13" width="1.5546875" style="18" customWidth="1"/>
    <col min="14" max="14" width="40.109375" style="18" customWidth="1"/>
    <col min="15" max="15" width="1.44140625" style="18" customWidth="1"/>
    <col min="16" max="18" width="9.109375" style="18"/>
    <col min="19" max="20" width="2.44140625" style="18" customWidth="1"/>
    <col min="21" max="22" width="9.109375" style="18"/>
    <col min="23" max="23" width="19.109375" style="18" customWidth="1"/>
    <col min="24" max="27" width="9.109375" style="18"/>
    <col min="28" max="28" width="2.44140625" style="18" customWidth="1"/>
    <col min="29" max="16384" width="9.109375" style="18"/>
  </cols>
  <sheetData>
    <row r="1" spans="1:28" s="72" customFormat="1" ht="12" customHeight="1" x14ac:dyDescent="0.4">
      <c r="A1" s="69"/>
      <c r="B1" s="70"/>
      <c r="C1" s="70"/>
      <c r="D1" s="70"/>
      <c r="E1" s="70"/>
      <c r="F1" s="70"/>
      <c r="G1" s="70"/>
      <c r="H1" s="70"/>
      <c r="I1" s="70"/>
      <c r="J1" s="70"/>
      <c r="K1" s="70"/>
      <c r="L1" s="70"/>
      <c r="M1" s="70"/>
      <c r="N1" s="70"/>
      <c r="O1" s="70"/>
      <c r="P1" s="70"/>
      <c r="Q1" s="70"/>
      <c r="R1" s="70"/>
      <c r="S1" s="70"/>
      <c r="T1" s="70"/>
      <c r="U1" s="70"/>
      <c r="V1" s="70"/>
      <c r="W1" s="70"/>
      <c r="X1" s="70"/>
      <c r="Y1" s="70"/>
      <c r="Z1" s="70"/>
      <c r="AA1" s="70"/>
      <c r="AB1" s="71"/>
    </row>
    <row r="2" spans="1:28" s="72" customFormat="1" ht="33.6" x14ac:dyDescent="0.65">
      <c r="A2" s="73"/>
      <c r="B2" s="470" t="s">
        <v>201</v>
      </c>
      <c r="C2" s="470"/>
      <c r="D2" s="470"/>
      <c r="E2" s="470"/>
      <c r="F2" s="470"/>
      <c r="G2" s="470"/>
      <c r="H2" s="470"/>
      <c r="I2" s="470"/>
      <c r="J2" s="470"/>
      <c r="K2" s="470"/>
      <c r="L2" s="470"/>
      <c r="M2" s="470"/>
      <c r="N2" s="470"/>
      <c r="O2" s="470"/>
      <c r="P2" s="470"/>
      <c r="Q2" s="470"/>
      <c r="R2" s="470"/>
      <c r="S2" s="470"/>
      <c r="T2" s="470"/>
      <c r="U2" s="470"/>
      <c r="V2" s="470"/>
      <c r="W2" s="470"/>
      <c r="X2" s="470"/>
      <c r="Y2" s="470"/>
      <c r="Z2" s="470"/>
      <c r="AA2" s="470"/>
      <c r="AB2" s="74"/>
    </row>
    <row r="3" spans="1:28" s="72" customFormat="1" ht="12.75" customHeight="1" x14ac:dyDescent="0.4">
      <c r="A3" s="75"/>
      <c r="B3" s="76"/>
      <c r="C3" s="76"/>
      <c r="D3" s="77"/>
      <c r="E3" s="77"/>
      <c r="F3" s="77"/>
      <c r="G3" s="77"/>
      <c r="H3" s="77"/>
      <c r="I3" s="77"/>
      <c r="J3" s="77"/>
      <c r="K3" s="77"/>
      <c r="L3" s="77"/>
      <c r="M3" s="77"/>
      <c r="N3" s="77"/>
      <c r="O3" s="77"/>
      <c r="P3" s="77"/>
      <c r="Q3" s="77"/>
      <c r="R3" s="77"/>
      <c r="S3" s="77"/>
      <c r="T3" s="77"/>
      <c r="U3" s="78"/>
      <c r="V3" s="78"/>
      <c r="W3" s="78"/>
      <c r="X3" s="78"/>
      <c r="Y3" s="78"/>
      <c r="Z3" s="78"/>
      <c r="AA3" s="78"/>
      <c r="AB3" s="79"/>
    </row>
    <row r="4" spans="1:28" ht="12" customHeight="1" x14ac:dyDescent="0.4">
      <c r="A4" s="80"/>
      <c r="B4" s="81"/>
      <c r="C4" s="81"/>
      <c r="D4" s="81"/>
      <c r="E4" s="81"/>
      <c r="F4" s="81"/>
      <c r="G4" s="81"/>
      <c r="H4" s="81"/>
      <c r="I4" s="81"/>
      <c r="J4" s="81"/>
      <c r="K4" s="81"/>
      <c r="L4" s="81"/>
      <c r="M4" s="81"/>
      <c r="N4" s="81"/>
      <c r="O4" s="81"/>
      <c r="P4" s="81"/>
      <c r="Q4" s="81"/>
      <c r="R4" s="81"/>
      <c r="S4" s="82"/>
      <c r="T4" s="83"/>
      <c r="U4" s="81"/>
      <c r="V4" s="81"/>
      <c r="W4" s="81"/>
      <c r="X4" s="81"/>
      <c r="Y4" s="81"/>
      <c r="Z4" s="81"/>
      <c r="AA4" s="81"/>
      <c r="AB4" s="84"/>
    </row>
    <row r="5" spans="1:28" ht="18.75" customHeight="1" x14ac:dyDescent="0.4">
      <c r="A5" s="85"/>
      <c r="E5" s="435"/>
      <c r="F5" s="435"/>
      <c r="G5" s="435"/>
      <c r="H5" s="435"/>
      <c r="I5" s="435"/>
      <c r="P5" s="483"/>
      <c r="Q5" s="483"/>
      <c r="R5" s="483"/>
      <c r="S5" s="86"/>
      <c r="T5" s="87"/>
      <c r="U5" s="434" t="s">
        <v>202</v>
      </c>
      <c r="V5" s="434"/>
      <c r="W5" s="434"/>
      <c r="X5" s="434"/>
      <c r="Y5" s="434"/>
      <c r="Z5" s="434"/>
      <c r="AA5" s="434"/>
      <c r="AB5" s="88"/>
    </row>
    <row r="6" spans="1:28" ht="18.75" customHeight="1" x14ac:dyDescent="0.4">
      <c r="A6" s="85"/>
      <c r="B6" s="435" t="s">
        <v>203</v>
      </c>
      <c r="C6" s="435"/>
      <c r="D6" s="435"/>
      <c r="E6" s="482"/>
      <c r="F6" s="482"/>
      <c r="G6" s="482"/>
      <c r="H6" s="482"/>
      <c r="I6" s="482"/>
      <c r="L6" s="18" t="s">
        <v>204</v>
      </c>
      <c r="P6" s="484"/>
      <c r="Q6" s="484"/>
      <c r="R6" s="484"/>
      <c r="S6" s="86"/>
      <c r="T6" s="87"/>
      <c r="AB6" s="88"/>
    </row>
    <row r="7" spans="1:28" ht="7.5" customHeight="1" x14ac:dyDescent="0.4">
      <c r="A7" s="85"/>
      <c r="B7" s="299"/>
      <c r="C7" s="299"/>
      <c r="D7" s="299"/>
      <c r="E7" s="299"/>
      <c r="F7" s="299"/>
      <c r="G7" s="299"/>
      <c r="H7" s="299"/>
      <c r="I7" s="299"/>
      <c r="J7" s="299"/>
      <c r="K7" s="299"/>
      <c r="L7" s="299"/>
      <c r="M7" s="299"/>
      <c r="N7" s="299"/>
      <c r="O7" s="299"/>
      <c r="P7" s="299"/>
      <c r="Q7" s="299"/>
      <c r="R7" s="299"/>
      <c r="S7" s="86"/>
      <c r="T7" s="87"/>
      <c r="AB7" s="88"/>
    </row>
    <row r="8" spans="1:28" ht="18.75" customHeight="1" x14ac:dyDescent="0.4">
      <c r="A8" s="85"/>
      <c r="E8" s="485"/>
      <c r="F8" s="485"/>
      <c r="G8" s="485"/>
      <c r="H8" s="485"/>
      <c r="I8" s="485"/>
      <c r="N8" s="435"/>
      <c r="O8" s="435"/>
      <c r="P8" s="435"/>
      <c r="Q8" s="435"/>
      <c r="R8" s="435"/>
      <c r="S8" s="86"/>
      <c r="T8" s="87"/>
      <c r="U8" s="496"/>
      <c r="V8" s="496"/>
      <c r="W8" s="496"/>
      <c r="X8" s="496"/>
      <c r="Y8" s="496"/>
      <c r="Z8" s="496"/>
      <c r="AA8" s="496"/>
      <c r="AB8" s="88"/>
    </row>
    <row r="9" spans="1:28" ht="18.75" customHeight="1" x14ac:dyDescent="0.4">
      <c r="A9" s="85"/>
      <c r="B9" s="435" t="s">
        <v>205</v>
      </c>
      <c r="C9" s="435"/>
      <c r="D9" s="435"/>
      <c r="E9" s="486"/>
      <c r="F9" s="486"/>
      <c r="G9" s="486"/>
      <c r="H9" s="486"/>
      <c r="I9" s="486"/>
      <c r="L9" s="299" t="s">
        <v>206</v>
      </c>
      <c r="M9" s="301"/>
      <c r="N9" s="482"/>
      <c r="O9" s="482"/>
      <c r="P9" s="482"/>
      <c r="Q9" s="482"/>
      <c r="R9" s="482"/>
      <c r="S9" s="86"/>
      <c r="T9" s="87"/>
      <c r="U9" s="496"/>
      <c r="V9" s="496"/>
      <c r="W9" s="496"/>
      <c r="X9" s="496"/>
      <c r="Y9" s="496"/>
      <c r="Z9" s="496"/>
      <c r="AA9" s="496"/>
      <c r="AB9" s="88"/>
    </row>
    <row r="10" spans="1:28" ht="8.25" customHeight="1" x14ac:dyDescent="0.4">
      <c r="A10" s="85"/>
      <c r="S10" s="86"/>
      <c r="T10" s="87"/>
      <c r="U10" s="496"/>
      <c r="V10" s="496"/>
      <c r="W10" s="496"/>
      <c r="X10" s="496"/>
      <c r="Y10" s="496"/>
      <c r="Z10" s="496"/>
      <c r="AA10" s="496"/>
      <c r="AB10" s="88"/>
    </row>
    <row r="11" spans="1:28" ht="18.75" customHeight="1" x14ac:dyDescent="0.4">
      <c r="A11" s="85"/>
      <c r="P11" s="480"/>
      <c r="Q11" s="480"/>
      <c r="R11" s="480"/>
      <c r="S11" s="86"/>
      <c r="T11" s="87"/>
      <c r="U11" s="496"/>
      <c r="V11" s="496"/>
      <c r="W11" s="496"/>
      <c r="X11" s="496"/>
      <c r="Y11" s="496"/>
      <c r="Z11" s="496"/>
      <c r="AA11" s="496"/>
      <c r="AB11" s="88"/>
    </row>
    <row r="12" spans="1:28" ht="18.75" customHeight="1" x14ac:dyDescent="0.4">
      <c r="A12" s="85"/>
      <c r="C12" s="36"/>
      <c r="D12" s="36" t="s">
        <v>207</v>
      </c>
      <c r="F12" s="36"/>
      <c r="G12" s="36"/>
      <c r="H12" s="36"/>
      <c r="I12" s="36"/>
      <c r="J12" s="36"/>
      <c r="K12" s="36"/>
      <c r="L12" s="36"/>
      <c r="M12" s="36"/>
      <c r="N12" s="36"/>
      <c r="O12" s="36"/>
      <c r="P12" s="487"/>
      <c r="Q12" s="487"/>
      <c r="R12" s="487"/>
      <c r="S12" s="86"/>
      <c r="T12" s="87"/>
      <c r="U12" s="496"/>
      <c r="V12" s="496"/>
      <c r="W12" s="496"/>
      <c r="X12" s="496"/>
      <c r="Y12" s="496"/>
      <c r="Z12" s="496"/>
      <c r="AA12" s="496"/>
      <c r="AB12" s="88"/>
    </row>
    <row r="13" spans="1:28" ht="8.25" customHeight="1" x14ac:dyDescent="0.4">
      <c r="A13" s="85"/>
      <c r="S13" s="86"/>
      <c r="T13" s="87"/>
      <c r="U13" s="496"/>
      <c r="V13" s="496"/>
      <c r="W13" s="496"/>
      <c r="X13" s="496"/>
      <c r="Y13" s="496"/>
      <c r="Z13" s="496"/>
      <c r="AA13" s="496"/>
      <c r="AB13" s="88"/>
    </row>
    <row r="14" spans="1:28" ht="18.75" customHeight="1" x14ac:dyDescent="0.4">
      <c r="A14" s="85"/>
      <c r="P14" s="480"/>
      <c r="Q14" s="480"/>
      <c r="R14" s="480"/>
      <c r="S14" s="86"/>
      <c r="T14" s="87"/>
      <c r="U14" s="496"/>
      <c r="V14" s="496"/>
      <c r="W14" s="496"/>
      <c r="X14" s="496"/>
      <c r="Y14" s="496"/>
      <c r="Z14" s="496"/>
      <c r="AA14" s="496"/>
      <c r="AB14" s="88"/>
    </row>
    <row r="15" spans="1:28" ht="18.75" customHeight="1" x14ac:dyDescent="0.4">
      <c r="A15" s="85"/>
      <c r="C15" s="36"/>
      <c r="D15" s="36" t="s">
        <v>208</v>
      </c>
      <c r="P15" s="487"/>
      <c r="Q15" s="487"/>
      <c r="R15" s="487"/>
      <c r="S15" s="86"/>
      <c r="T15" s="87"/>
      <c r="U15" s="496"/>
      <c r="V15" s="496"/>
      <c r="W15" s="496"/>
      <c r="X15" s="496"/>
      <c r="Y15" s="496"/>
      <c r="Z15" s="496"/>
      <c r="AA15" s="496"/>
      <c r="AB15" s="88"/>
    </row>
    <row r="16" spans="1:28" ht="7.5" customHeight="1" x14ac:dyDescent="0.4">
      <c r="A16" s="85"/>
      <c r="S16" s="86"/>
      <c r="T16" s="87"/>
      <c r="U16" s="496"/>
      <c r="V16" s="496"/>
      <c r="W16" s="496"/>
      <c r="X16" s="496"/>
      <c r="Y16" s="496"/>
      <c r="Z16" s="496"/>
      <c r="AA16" s="496"/>
      <c r="AB16" s="88"/>
    </row>
    <row r="17" spans="1:28" ht="18" customHeight="1" x14ac:dyDescent="0.4">
      <c r="A17" s="85"/>
      <c r="P17" s="480">
        <f>-P65</f>
        <v>0</v>
      </c>
      <c r="Q17" s="480"/>
      <c r="R17" s="480"/>
      <c r="S17" s="86"/>
      <c r="T17" s="87"/>
      <c r="U17" s="496"/>
      <c r="V17" s="496"/>
      <c r="W17" s="496"/>
      <c r="X17" s="496"/>
      <c r="Y17" s="496"/>
      <c r="Z17" s="496"/>
      <c r="AA17" s="496"/>
      <c r="AB17" s="88"/>
    </row>
    <row r="18" spans="1:28" ht="18" customHeight="1" x14ac:dyDescent="0.4">
      <c r="A18" s="85"/>
      <c r="C18" s="36"/>
      <c r="D18" s="36" t="s">
        <v>209</v>
      </c>
      <c r="P18" s="487"/>
      <c r="Q18" s="487"/>
      <c r="R18" s="487"/>
      <c r="S18" s="86"/>
      <c r="T18" s="87"/>
      <c r="U18" s="496"/>
      <c r="V18" s="496"/>
      <c r="W18" s="496"/>
      <c r="X18" s="496"/>
      <c r="Y18" s="496"/>
      <c r="Z18" s="496"/>
      <c r="AA18" s="496"/>
      <c r="AB18" s="88"/>
    </row>
    <row r="19" spans="1:28" ht="8.25" customHeight="1" x14ac:dyDescent="0.4">
      <c r="A19" s="85"/>
      <c r="S19" s="86"/>
      <c r="T19" s="87"/>
      <c r="U19" s="496"/>
      <c r="V19" s="496"/>
      <c r="W19" s="496"/>
      <c r="X19" s="496"/>
      <c r="Y19" s="496"/>
      <c r="Z19" s="496"/>
      <c r="AA19" s="496"/>
      <c r="AB19" s="88"/>
    </row>
    <row r="20" spans="1:28" ht="18" customHeight="1" x14ac:dyDescent="0.4">
      <c r="A20" s="85"/>
      <c r="P20" s="480">
        <f>P11+P14+P17</f>
        <v>0</v>
      </c>
      <c r="Q20" s="480"/>
      <c r="R20" s="480"/>
      <c r="S20" s="86"/>
      <c r="T20" s="87"/>
      <c r="U20" s="496"/>
      <c r="V20" s="496"/>
      <c r="W20" s="496"/>
      <c r="X20" s="496"/>
      <c r="Y20" s="496"/>
      <c r="Z20" s="496"/>
      <c r="AA20" s="496"/>
      <c r="AB20" s="88"/>
    </row>
    <row r="21" spans="1:28" ht="18" customHeight="1" x14ac:dyDescent="0.4">
      <c r="A21" s="85"/>
      <c r="C21" s="36"/>
      <c r="D21" s="36" t="s">
        <v>210</v>
      </c>
      <c r="F21" s="36"/>
      <c r="G21" s="36"/>
      <c r="H21" s="36"/>
      <c r="I21" s="36"/>
      <c r="J21" s="36"/>
      <c r="K21" s="36"/>
      <c r="L21" s="36"/>
      <c r="M21" s="36"/>
      <c r="N21" s="36"/>
      <c r="O21" s="36"/>
      <c r="P21" s="487"/>
      <c r="Q21" s="487"/>
      <c r="R21" s="487"/>
      <c r="S21" s="86"/>
      <c r="T21" s="87"/>
      <c r="U21" s="496"/>
      <c r="V21" s="496"/>
      <c r="W21" s="496"/>
      <c r="X21" s="496"/>
      <c r="Y21" s="496"/>
      <c r="Z21" s="496"/>
      <c r="AA21" s="496"/>
      <c r="AB21" s="88"/>
    </row>
    <row r="22" spans="1:28" ht="8.25" customHeight="1" x14ac:dyDescent="0.4">
      <c r="A22" s="85"/>
      <c r="S22" s="86"/>
      <c r="T22" s="87"/>
      <c r="U22" s="496"/>
      <c r="V22" s="496"/>
      <c r="W22" s="496"/>
      <c r="X22" s="496"/>
      <c r="Y22" s="496"/>
      <c r="Z22" s="496"/>
      <c r="AA22" s="496"/>
      <c r="AB22" s="88"/>
    </row>
    <row r="23" spans="1:28" ht="18" customHeight="1" x14ac:dyDescent="0.4">
      <c r="A23" s="85"/>
      <c r="P23" s="480"/>
      <c r="Q23" s="480"/>
      <c r="R23" s="480"/>
      <c r="S23" s="86"/>
      <c r="T23" s="87"/>
      <c r="U23" s="496"/>
      <c r="V23" s="496"/>
      <c r="W23" s="496"/>
      <c r="X23" s="496"/>
      <c r="Y23" s="496"/>
      <c r="Z23" s="496"/>
      <c r="AA23" s="496"/>
      <c r="AB23" s="88"/>
    </row>
    <row r="24" spans="1:28" ht="18" customHeight="1" x14ac:dyDescent="0.4">
      <c r="A24" s="85"/>
      <c r="D24" s="36" t="s">
        <v>211</v>
      </c>
      <c r="F24" s="36"/>
      <c r="G24" s="36"/>
      <c r="H24" s="36"/>
      <c r="I24" s="36"/>
      <c r="J24" s="36"/>
      <c r="K24" s="36"/>
      <c r="L24" s="36"/>
      <c r="M24" s="36"/>
      <c r="N24" s="36"/>
      <c r="O24" s="36"/>
      <c r="P24" s="487"/>
      <c r="Q24" s="487"/>
      <c r="R24" s="487"/>
      <c r="S24" s="86"/>
      <c r="T24" s="87"/>
      <c r="U24" s="496"/>
      <c r="V24" s="496"/>
      <c r="W24" s="496"/>
      <c r="X24" s="496"/>
      <c r="Y24" s="496"/>
      <c r="Z24" s="496"/>
      <c r="AA24" s="496"/>
      <c r="AB24" s="88"/>
    </row>
    <row r="25" spans="1:28" ht="8.25" customHeight="1" x14ac:dyDescent="0.4">
      <c r="A25" s="85"/>
      <c r="S25" s="86"/>
      <c r="T25" s="87"/>
      <c r="U25" s="496"/>
      <c r="V25" s="496"/>
      <c r="W25" s="496"/>
      <c r="X25" s="496"/>
      <c r="Y25" s="496"/>
      <c r="Z25" s="496"/>
      <c r="AA25" s="496"/>
      <c r="AB25" s="88"/>
    </row>
    <row r="26" spans="1:28" ht="18" customHeight="1" x14ac:dyDescent="0.4">
      <c r="A26" s="85"/>
      <c r="P26" s="480">
        <f>P23-P20</f>
        <v>0</v>
      </c>
      <c r="Q26" s="480"/>
      <c r="R26" s="480"/>
      <c r="S26" s="86"/>
      <c r="T26" s="87"/>
      <c r="U26" s="496"/>
      <c r="V26" s="496"/>
      <c r="W26" s="496"/>
      <c r="X26" s="496"/>
      <c r="Y26" s="496"/>
      <c r="Z26" s="496"/>
      <c r="AA26" s="496"/>
      <c r="AB26" s="88"/>
    </row>
    <row r="27" spans="1:28" ht="18" customHeight="1" thickBot="1" x14ac:dyDescent="0.45">
      <c r="A27" s="85"/>
      <c r="D27" s="36" t="s">
        <v>212</v>
      </c>
      <c r="F27" s="36"/>
      <c r="G27" s="36"/>
      <c r="H27" s="36"/>
      <c r="I27" s="36"/>
      <c r="J27" s="36"/>
      <c r="K27" s="36"/>
      <c r="L27" s="36"/>
      <c r="M27" s="36"/>
      <c r="N27" s="36"/>
      <c r="O27" s="36"/>
      <c r="P27" s="481"/>
      <c r="Q27" s="481"/>
      <c r="R27" s="481"/>
      <c r="S27" s="86"/>
      <c r="T27" s="87"/>
      <c r="U27" s="496"/>
      <c r="V27" s="496"/>
      <c r="W27" s="496"/>
      <c r="X27" s="496"/>
      <c r="Y27" s="496"/>
      <c r="Z27" s="496"/>
      <c r="AA27" s="496"/>
      <c r="AB27" s="88"/>
    </row>
    <row r="28" spans="1:28" ht="18.75" customHeight="1" thickTop="1" x14ac:dyDescent="0.4">
      <c r="A28" s="85"/>
      <c r="S28" s="86"/>
      <c r="T28" s="87"/>
      <c r="U28" s="496"/>
      <c r="V28" s="496"/>
      <c r="W28" s="496"/>
      <c r="X28" s="496"/>
      <c r="Y28" s="496"/>
      <c r="Z28" s="496"/>
      <c r="AA28" s="496"/>
      <c r="AB28" s="88"/>
    </row>
    <row r="29" spans="1:28" ht="18" customHeight="1" x14ac:dyDescent="0.4">
      <c r="A29" s="85"/>
      <c r="B29" s="36" t="s">
        <v>213</v>
      </c>
      <c r="S29" s="86"/>
      <c r="T29" s="87"/>
      <c r="U29" s="496"/>
      <c r="V29" s="496"/>
      <c r="W29" s="496"/>
      <c r="X29" s="496"/>
      <c r="Y29" s="496"/>
      <c r="Z29" s="496"/>
      <c r="AA29" s="496"/>
      <c r="AB29" s="88"/>
    </row>
    <row r="30" spans="1:28" ht="8.25" customHeight="1" x14ac:dyDescent="0.4">
      <c r="A30" s="85"/>
      <c r="S30" s="86"/>
      <c r="T30" s="87"/>
      <c r="U30" s="496"/>
      <c r="V30" s="496"/>
      <c r="W30" s="496"/>
      <c r="X30" s="496"/>
      <c r="Y30" s="496"/>
      <c r="Z30" s="496"/>
      <c r="AA30" s="496"/>
      <c r="AB30" s="88"/>
    </row>
    <row r="31" spans="1:28" ht="18" customHeight="1" x14ac:dyDescent="0.4">
      <c r="A31" s="85"/>
      <c r="B31" s="89" t="s">
        <v>214</v>
      </c>
      <c r="C31" s="89"/>
      <c r="D31" s="488" t="s">
        <v>215</v>
      </c>
      <c r="E31" s="488"/>
      <c r="F31" s="488"/>
      <c r="G31" s="488"/>
      <c r="H31" s="302"/>
      <c r="I31" s="488" t="s">
        <v>216</v>
      </c>
      <c r="J31" s="488"/>
      <c r="K31" s="488"/>
      <c r="L31" s="488"/>
      <c r="M31" s="302"/>
      <c r="N31" s="302" t="s">
        <v>217</v>
      </c>
      <c r="O31" s="302"/>
      <c r="P31" s="489" t="s">
        <v>218</v>
      </c>
      <c r="Q31" s="489"/>
      <c r="R31" s="489"/>
      <c r="S31" s="86"/>
      <c r="T31" s="87"/>
      <c r="U31" s="496"/>
      <c r="V31" s="496"/>
      <c r="W31" s="496"/>
      <c r="X31" s="496"/>
      <c r="Y31" s="496"/>
      <c r="Z31" s="496"/>
      <c r="AA31" s="496"/>
      <c r="AB31" s="88"/>
    </row>
    <row r="32" spans="1:28" ht="8.25" customHeight="1" x14ac:dyDescent="0.4">
      <c r="A32" s="85"/>
      <c r="B32" s="89"/>
      <c r="C32" s="89"/>
      <c r="D32" s="302"/>
      <c r="E32" s="302"/>
      <c r="F32" s="302"/>
      <c r="G32" s="302"/>
      <c r="H32" s="302"/>
      <c r="I32" s="302"/>
      <c r="J32" s="302"/>
      <c r="K32" s="302"/>
      <c r="L32" s="302"/>
      <c r="M32" s="302"/>
      <c r="N32" s="302"/>
      <c r="O32" s="302"/>
      <c r="P32" s="90"/>
      <c r="Q32" s="90"/>
      <c r="R32" s="90"/>
      <c r="S32" s="86"/>
      <c r="T32" s="87"/>
      <c r="U32" s="496"/>
      <c r="V32" s="496"/>
      <c r="W32" s="496"/>
      <c r="X32" s="496"/>
      <c r="Y32" s="496"/>
      <c r="Z32" s="496"/>
      <c r="AA32" s="496"/>
      <c r="AB32" s="88"/>
    </row>
    <row r="33" spans="1:28" ht="18" customHeight="1" x14ac:dyDescent="0.4">
      <c r="A33" s="85"/>
      <c r="B33" s="490"/>
      <c r="C33" s="299"/>
      <c r="D33" s="435"/>
      <c r="E33" s="435"/>
      <c r="F33" s="435"/>
      <c r="G33" s="435"/>
      <c r="H33" s="299"/>
      <c r="I33" s="435"/>
      <c r="J33" s="435"/>
      <c r="K33" s="435"/>
      <c r="L33" s="435"/>
      <c r="M33" s="299"/>
      <c r="N33" s="435"/>
      <c r="O33" s="299"/>
      <c r="P33" s="492"/>
      <c r="Q33" s="492"/>
      <c r="R33" s="492"/>
      <c r="S33" s="86"/>
      <c r="T33" s="87"/>
      <c r="U33" s="496"/>
      <c r="V33" s="496"/>
      <c r="W33" s="496"/>
      <c r="X33" s="496"/>
      <c r="Y33" s="496"/>
      <c r="Z33" s="496"/>
      <c r="AA33" s="496"/>
      <c r="AB33" s="88"/>
    </row>
    <row r="34" spans="1:28" ht="18" customHeight="1" x14ac:dyDescent="0.4">
      <c r="A34" s="85"/>
      <c r="B34" s="491"/>
      <c r="C34" s="299"/>
      <c r="D34" s="482"/>
      <c r="E34" s="482"/>
      <c r="F34" s="482"/>
      <c r="G34" s="482"/>
      <c r="H34" s="299"/>
      <c r="I34" s="482"/>
      <c r="J34" s="482"/>
      <c r="K34" s="482"/>
      <c r="L34" s="482"/>
      <c r="M34" s="299"/>
      <c r="N34" s="482"/>
      <c r="O34" s="299"/>
      <c r="P34" s="493"/>
      <c r="Q34" s="493"/>
      <c r="R34" s="493"/>
      <c r="S34" s="86"/>
      <c r="T34" s="87"/>
      <c r="U34" s="496"/>
      <c r="V34" s="496"/>
      <c r="W34" s="496"/>
      <c r="X34" s="496"/>
      <c r="Y34" s="496"/>
      <c r="Z34" s="496"/>
      <c r="AA34" s="496"/>
      <c r="AB34" s="88"/>
    </row>
    <row r="35" spans="1:28" ht="18" customHeight="1" x14ac:dyDescent="0.4">
      <c r="A35" s="85"/>
      <c r="B35" s="490"/>
      <c r="C35" s="299"/>
      <c r="D35" s="435"/>
      <c r="E35" s="435"/>
      <c r="F35" s="435"/>
      <c r="G35" s="435"/>
      <c r="H35" s="299"/>
      <c r="I35" s="435"/>
      <c r="J35" s="435"/>
      <c r="K35" s="435"/>
      <c r="L35" s="435"/>
      <c r="M35" s="299"/>
      <c r="N35" s="435"/>
      <c r="O35" s="299"/>
      <c r="P35" s="492"/>
      <c r="Q35" s="492"/>
      <c r="R35" s="492"/>
      <c r="S35" s="86"/>
      <c r="T35" s="87"/>
      <c r="U35" s="496"/>
      <c r="V35" s="496"/>
      <c r="W35" s="496"/>
      <c r="X35" s="496"/>
      <c r="Y35" s="496"/>
      <c r="Z35" s="496"/>
      <c r="AA35" s="496"/>
      <c r="AB35" s="88"/>
    </row>
    <row r="36" spans="1:28" ht="18" customHeight="1" x14ac:dyDescent="0.4">
      <c r="A36" s="85"/>
      <c r="B36" s="491"/>
      <c r="C36" s="299"/>
      <c r="D36" s="482"/>
      <c r="E36" s="482"/>
      <c r="F36" s="482"/>
      <c r="G36" s="482"/>
      <c r="H36" s="299"/>
      <c r="I36" s="482"/>
      <c r="J36" s="482"/>
      <c r="K36" s="482"/>
      <c r="L36" s="482"/>
      <c r="M36" s="299"/>
      <c r="N36" s="482"/>
      <c r="O36" s="299"/>
      <c r="P36" s="493"/>
      <c r="Q36" s="493"/>
      <c r="R36" s="493"/>
      <c r="S36" s="86"/>
      <c r="T36" s="87"/>
      <c r="U36" s="496"/>
      <c r="V36" s="496"/>
      <c r="W36" s="496"/>
      <c r="X36" s="496"/>
      <c r="Y36" s="496"/>
      <c r="Z36" s="496"/>
      <c r="AA36" s="496"/>
      <c r="AB36" s="88"/>
    </row>
    <row r="37" spans="1:28" ht="18" customHeight="1" x14ac:dyDescent="0.4">
      <c r="A37" s="85"/>
      <c r="B37" s="490"/>
      <c r="C37" s="299"/>
      <c r="D37" s="435"/>
      <c r="E37" s="435"/>
      <c r="F37" s="435"/>
      <c r="G37" s="435"/>
      <c r="H37" s="299"/>
      <c r="I37" s="435"/>
      <c r="J37" s="435"/>
      <c r="K37" s="435"/>
      <c r="L37" s="435"/>
      <c r="M37" s="299"/>
      <c r="N37" s="435"/>
      <c r="O37" s="299"/>
      <c r="P37" s="492"/>
      <c r="Q37" s="492"/>
      <c r="R37" s="492"/>
      <c r="S37" s="86"/>
      <c r="T37" s="87"/>
      <c r="U37" s="496"/>
      <c r="V37" s="496"/>
      <c r="W37" s="496"/>
      <c r="X37" s="496"/>
      <c r="Y37" s="496"/>
      <c r="Z37" s="496"/>
      <c r="AA37" s="496"/>
      <c r="AB37" s="88"/>
    </row>
    <row r="38" spans="1:28" ht="18" customHeight="1" x14ac:dyDescent="0.4">
      <c r="A38" s="85"/>
      <c r="B38" s="491"/>
      <c r="C38" s="299"/>
      <c r="D38" s="482"/>
      <c r="E38" s="482"/>
      <c r="F38" s="482"/>
      <c r="G38" s="482"/>
      <c r="H38" s="299"/>
      <c r="I38" s="482"/>
      <c r="J38" s="482"/>
      <c r="K38" s="482"/>
      <c r="L38" s="482"/>
      <c r="M38" s="299"/>
      <c r="N38" s="482"/>
      <c r="O38" s="299"/>
      <c r="P38" s="493"/>
      <c r="Q38" s="493"/>
      <c r="R38" s="493"/>
      <c r="S38" s="86"/>
      <c r="T38" s="87"/>
      <c r="U38" s="496"/>
      <c r="V38" s="496"/>
      <c r="W38" s="496"/>
      <c r="X38" s="496"/>
      <c r="Y38" s="496"/>
      <c r="Z38" s="496"/>
      <c r="AA38" s="496"/>
      <c r="AB38" s="88"/>
    </row>
    <row r="39" spans="1:28" ht="18" customHeight="1" x14ac:dyDescent="0.4">
      <c r="A39" s="85"/>
      <c r="B39" s="490"/>
      <c r="C39" s="299"/>
      <c r="D39" s="435"/>
      <c r="E39" s="435"/>
      <c r="F39" s="435"/>
      <c r="G39" s="435"/>
      <c r="H39" s="299"/>
      <c r="I39" s="435"/>
      <c r="J39" s="435"/>
      <c r="K39" s="435"/>
      <c r="L39" s="435"/>
      <c r="M39" s="299"/>
      <c r="N39" s="435"/>
      <c r="O39" s="299"/>
      <c r="P39" s="492"/>
      <c r="Q39" s="492"/>
      <c r="R39" s="492"/>
      <c r="S39" s="86"/>
      <c r="T39" s="87"/>
      <c r="U39" s="496"/>
      <c r="V39" s="496"/>
      <c r="W39" s="496"/>
      <c r="X39" s="496"/>
      <c r="Y39" s="496"/>
      <c r="Z39" s="496"/>
      <c r="AA39" s="496"/>
      <c r="AB39" s="88"/>
    </row>
    <row r="40" spans="1:28" ht="18.75" customHeight="1" x14ac:dyDescent="0.4">
      <c r="A40" s="85"/>
      <c r="B40" s="491"/>
      <c r="C40" s="299"/>
      <c r="D40" s="482"/>
      <c r="E40" s="482"/>
      <c r="F40" s="482"/>
      <c r="G40" s="482"/>
      <c r="H40" s="299"/>
      <c r="I40" s="482"/>
      <c r="J40" s="482"/>
      <c r="K40" s="482"/>
      <c r="L40" s="482"/>
      <c r="M40" s="299"/>
      <c r="N40" s="482"/>
      <c r="O40" s="299"/>
      <c r="P40" s="493"/>
      <c r="Q40" s="493"/>
      <c r="R40" s="493"/>
      <c r="S40" s="86"/>
      <c r="T40" s="87"/>
      <c r="U40" s="496"/>
      <c r="V40" s="496"/>
      <c r="W40" s="496"/>
      <c r="X40" s="496"/>
      <c r="Y40" s="496"/>
      <c r="Z40" s="496"/>
      <c r="AA40" s="496"/>
      <c r="AB40" s="88"/>
    </row>
    <row r="41" spans="1:28" ht="18.75" customHeight="1" x14ac:dyDescent="0.4">
      <c r="A41" s="85"/>
      <c r="B41" s="490"/>
      <c r="C41" s="299"/>
      <c r="D41" s="435"/>
      <c r="E41" s="435"/>
      <c r="F41" s="435"/>
      <c r="G41" s="435"/>
      <c r="H41" s="299"/>
      <c r="I41" s="435"/>
      <c r="J41" s="435"/>
      <c r="K41" s="435"/>
      <c r="L41" s="435"/>
      <c r="M41" s="299"/>
      <c r="N41" s="435"/>
      <c r="O41" s="299"/>
      <c r="P41" s="492"/>
      <c r="Q41" s="492"/>
      <c r="R41" s="492"/>
      <c r="S41" s="86"/>
      <c r="T41" s="87"/>
      <c r="U41" s="496"/>
      <c r="V41" s="496"/>
      <c r="W41" s="496"/>
      <c r="X41" s="496"/>
      <c r="Y41" s="496"/>
      <c r="Z41" s="496"/>
      <c r="AA41" s="496"/>
      <c r="AB41" s="88"/>
    </row>
    <row r="42" spans="1:28" ht="18.75" customHeight="1" x14ac:dyDescent="0.4">
      <c r="A42" s="85"/>
      <c r="B42" s="491"/>
      <c r="C42" s="299"/>
      <c r="D42" s="482"/>
      <c r="E42" s="482"/>
      <c r="F42" s="482"/>
      <c r="G42" s="482"/>
      <c r="H42" s="299"/>
      <c r="I42" s="482"/>
      <c r="J42" s="482"/>
      <c r="K42" s="482"/>
      <c r="L42" s="482"/>
      <c r="M42" s="299"/>
      <c r="N42" s="482"/>
      <c r="O42" s="299"/>
      <c r="P42" s="493"/>
      <c r="Q42" s="493"/>
      <c r="R42" s="493"/>
      <c r="S42" s="86"/>
      <c r="T42" s="87"/>
      <c r="U42" s="496"/>
      <c r="V42" s="496"/>
      <c r="W42" s="496"/>
      <c r="X42" s="496"/>
      <c r="Y42" s="496"/>
      <c r="Z42" s="496"/>
      <c r="AA42" s="496"/>
      <c r="AB42" s="88"/>
    </row>
    <row r="43" spans="1:28" ht="18.75" customHeight="1" x14ac:dyDescent="0.4">
      <c r="A43" s="85"/>
      <c r="B43" s="490"/>
      <c r="C43" s="299"/>
      <c r="D43" s="435"/>
      <c r="E43" s="435"/>
      <c r="F43" s="435"/>
      <c r="G43" s="435"/>
      <c r="H43" s="299"/>
      <c r="I43" s="435"/>
      <c r="J43" s="435"/>
      <c r="K43" s="435"/>
      <c r="L43" s="435"/>
      <c r="M43" s="299"/>
      <c r="N43" s="435"/>
      <c r="O43" s="299"/>
      <c r="P43" s="492"/>
      <c r="Q43" s="492"/>
      <c r="R43" s="492"/>
      <c r="S43" s="86"/>
      <c r="T43" s="87"/>
      <c r="U43" s="496"/>
      <c r="V43" s="496"/>
      <c r="W43" s="496"/>
      <c r="X43" s="496"/>
      <c r="Y43" s="496"/>
      <c r="Z43" s="496"/>
      <c r="AA43" s="496"/>
      <c r="AB43" s="88"/>
    </row>
    <row r="44" spans="1:28" ht="18.75" customHeight="1" x14ac:dyDescent="0.4">
      <c r="A44" s="85"/>
      <c r="B44" s="491"/>
      <c r="C44" s="299"/>
      <c r="D44" s="482"/>
      <c r="E44" s="482"/>
      <c r="F44" s="482"/>
      <c r="G44" s="482"/>
      <c r="H44" s="299"/>
      <c r="I44" s="482"/>
      <c r="J44" s="482"/>
      <c r="K44" s="482"/>
      <c r="L44" s="482"/>
      <c r="M44" s="299"/>
      <c r="N44" s="482"/>
      <c r="O44" s="299"/>
      <c r="P44" s="493"/>
      <c r="Q44" s="493"/>
      <c r="R44" s="493"/>
      <c r="S44" s="86"/>
      <c r="T44" s="87"/>
      <c r="U44" s="496"/>
      <c r="V44" s="496"/>
      <c r="W44" s="496"/>
      <c r="X44" s="496"/>
      <c r="Y44" s="496"/>
      <c r="Z44" s="496"/>
      <c r="AA44" s="496"/>
      <c r="AB44" s="88"/>
    </row>
    <row r="45" spans="1:28" ht="8.25" customHeight="1" x14ac:dyDescent="0.4">
      <c r="A45" s="85"/>
      <c r="S45" s="86"/>
      <c r="T45" s="87"/>
      <c r="U45" s="496"/>
      <c r="V45" s="496"/>
      <c r="W45" s="496"/>
      <c r="X45" s="496"/>
      <c r="Y45" s="496"/>
      <c r="Z45" s="496"/>
      <c r="AA45" s="496"/>
      <c r="AB45" s="88"/>
    </row>
    <row r="46" spans="1:28" ht="18.75" customHeight="1" x14ac:dyDescent="0.4">
      <c r="A46" s="85"/>
      <c r="B46" s="490"/>
      <c r="C46" s="299"/>
      <c r="D46" s="435"/>
      <c r="E46" s="435"/>
      <c r="F46" s="435"/>
      <c r="G46" s="435"/>
      <c r="H46" s="299"/>
      <c r="I46" s="435"/>
      <c r="J46" s="435"/>
      <c r="K46" s="435"/>
      <c r="L46" s="435"/>
      <c r="M46" s="299"/>
      <c r="N46" s="435"/>
      <c r="O46" s="299"/>
      <c r="P46" s="492"/>
      <c r="Q46" s="492"/>
      <c r="R46" s="492"/>
      <c r="S46" s="86"/>
      <c r="T46" s="87"/>
      <c r="U46" s="496"/>
      <c r="V46" s="496"/>
      <c r="W46" s="496"/>
      <c r="X46" s="496"/>
      <c r="Y46" s="496"/>
      <c r="Z46" s="496"/>
      <c r="AA46" s="496"/>
      <c r="AB46" s="88"/>
    </row>
    <row r="47" spans="1:28" ht="18.75" customHeight="1" x14ac:dyDescent="0.4">
      <c r="A47" s="85"/>
      <c r="B47" s="491"/>
      <c r="C47" s="299"/>
      <c r="D47" s="482"/>
      <c r="E47" s="482"/>
      <c r="F47" s="482"/>
      <c r="G47" s="482"/>
      <c r="H47" s="299"/>
      <c r="I47" s="482"/>
      <c r="J47" s="482"/>
      <c r="K47" s="482"/>
      <c r="L47" s="482"/>
      <c r="M47" s="299"/>
      <c r="N47" s="482"/>
      <c r="O47" s="299"/>
      <c r="P47" s="493"/>
      <c r="Q47" s="493"/>
      <c r="R47" s="493"/>
      <c r="S47" s="86"/>
      <c r="T47" s="87"/>
      <c r="U47" s="496"/>
      <c r="V47" s="496"/>
      <c r="W47" s="496"/>
      <c r="X47" s="496"/>
      <c r="Y47" s="496"/>
      <c r="Z47" s="496"/>
      <c r="AA47" s="496"/>
      <c r="AB47" s="88"/>
    </row>
    <row r="48" spans="1:28" ht="18.75" customHeight="1" x14ac:dyDescent="0.4">
      <c r="A48" s="85"/>
      <c r="B48" s="490"/>
      <c r="C48" s="299"/>
      <c r="D48" s="435"/>
      <c r="E48" s="435"/>
      <c r="F48" s="435"/>
      <c r="G48" s="435"/>
      <c r="H48" s="299"/>
      <c r="I48" s="435"/>
      <c r="J48" s="435"/>
      <c r="K48" s="435"/>
      <c r="L48" s="435"/>
      <c r="M48" s="299"/>
      <c r="N48" s="435"/>
      <c r="O48" s="299"/>
      <c r="P48" s="492"/>
      <c r="Q48" s="492"/>
      <c r="R48" s="492"/>
      <c r="S48" s="86"/>
      <c r="T48" s="87"/>
      <c r="U48" s="496"/>
      <c r="V48" s="496"/>
      <c r="W48" s="496"/>
      <c r="X48" s="496"/>
      <c r="Y48" s="496"/>
      <c r="Z48" s="496"/>
      <c r="AA48" s="496"/>
      <c r="AB48" s="88"/>
    </row>
    <row r="49" spans="1:28" ht="18.75" customHeight="1" x14ac:dyDescent="0.4">
      <c r="A49" s="85"/>
      <c r="B49" s="491"/>
      <c r="C49" s="299"/>
      <c r="D49" s="482"/>
      <c r="E49" s="482"/>
      <c r="F49" s="482"/>
      <c r="G49" s="482"/>
      <c r="H49" s="299"/>
      <c r="I49" s="482"/>
      <c r="J49" s="482"/>
      <c r="K49" s="482"/>
      <c r="L49" s="482"/>
      <c r="M49" s="299"/>
      <c r="N49" s="482"/>
      <c r="O49" s="299"/>
      <c r="P49" s="493"/>
      <c r="Q49" s="493"/>
      <c r="R49" s="493"/>
      <c r="S49" s="86"/>
      <c r="T49" s="87"/>
      <c r="U49" s="496"/>
      <c r="V49" s="496"/>
      <c r="W49" s="496"/>
      <c r="X49" s="496"/>
      <c r="Y49" s="496"/>
      <c r="Z49" s="496"/>
      <c r="AA49" s="496"/>
      <c r="AB49" s="88"/>
    </row>
    <row r="50" spans="1:28" ht="18.75" customHeight="1" x14ac:dyDescent="0.4">
      <c r="A50" s="85"/>
      <c r="B50" s="490"/>
      <c r="C50" s="299"/>
      <c r="D50" s="435"/>
      <c r="E50" s="435"/>
      <c r="F50" s="435"/>
      <c r="G50" s="435"/>
      <c r="H50" s="299"/>
      <c r="I50" s="435"/>
      <c r="J50" s="435"/>
      <c r="K50" s="435"/>
      <c r="L50" s="435"/>
      <c r="M50" s="299"/>
      <c r="N50" s="435"/>
      <c r="O50" s="299"/>
      <c r="P50" s="492"/>
      <c r="Q50" s="492"/>
      <c r="R50" s="492"/>
      <c r="S50" s="86"/>
      <c r="T50" s="87"/>
      <c r="U50" s="496"/>
      <c r="V50" s="496"/>
      <c r="W50" s="496"/>
      <c r="X50" s="496"/>
      <c r="Y50" s="496"/>
      <c r="Z50" s="496"/>
      <c r="AA50" s="496"/>
      <c r="AB50" s="88"/>
    </row>
    <row r="51" spans="1:28" ht="18.75" customHeight="1" x14ac:dyDescent="0.4">
      <c r="A51" s="85"/>
      <c r="B51" s="491"/>
      <c r="C51" s="299"/>
      <c r="D51" s="482"/>
      <c r="E51" s="482"/>
      <c r="F51" s="482"/>
      <c r="G51" s="482"/>
      <c r="H51" s="299"/>
      <c r="I51" s="482"/>
      <c r="J51" s="482"/>
      <c r="K51" s="482"/>
      <c r="L51" s="482"/>
      <c r="M51" s="299"/>
      <c r="N51" s="482"/>
      <c r="O51" s="299"/>
      <c r="P51" s="493"/>
      <c r="Q51" s="493"/>
      <c r="R51" s="493"/>
      <c r="S51" s="86"/>
      <c r="T51" s="87"/>
      <c r="U51" s="496"/>
      <c r="V51" s="496"/>
      <c r="W51" s="496"/>
      <c r="X51" s="496"/>
      <c r="Y51" s="496"/>
      <c r="Z51" s="496"/>
      <c r="AA51" s="496"/>
      <c r="AB51" s="88"/>
    </row>
    <row r="52" spans="1:28" ht="18.75" customHeight="1" x14ac:dyDescent="0.4">
      <c r="A52" s="85"/>
      <c r="P52" s="494">
        <f>SUM(P33:R50)</f>
        <v>0</v>
      </c>
      <c r="Q52" s="494"/>
      <c r="R52" s="494"/>
      <c r="S52" s="86"/>
      <c r="T52" s="87"/>
      <c r="U52" s="496"/>
      <c r="V52" s="496"/>
      <c r="W52" s="496"/>
      <c r="X52" s="496"/>
      <c r="Y52" s="496"/>
      <c r="Z52" s="496"/>
      <c r="AA52" s="496"/>
      <c r="AB52" s="88"/>
    </row>
    <row r="53" spans="1:28" ht="18.75" customHeight="1" thickBot="1" x14ac:dyDescent="0.45">
      <c r="A53" s="85"/>
      <c r="N53" s="101" t="s">
        <v>219</v>
      </c>
      <c r="O53" s="101"/>
      <c r="P53" s="481"/>
      <c r="Q53" s="481"/>
      <c r="R53" s="481"/>
      <c r="S53" s="86"/>
      <c r="T53" s="87"/>
      <c r="U53" s="496"/>
      <c r="V53" s="496"/>
      <c r="W53" s="496"/>
      <c r="X53" s="496"/>
      <c r="Y53" s="496"/>
      <c r="Z53" s="496"/>
      <c r="AA53" s="496"/>
      <c r="AB53" s="88"/>
    </row>
    <row r="54" spans="1:28" ht="18.75" customHeight="1" thickTop="1" x14ac:dyDescent="0.4">
      <c r="A54" s="85"/>
      <c r="S54" s="86"/>
      <c r="T54" s="87"/>
      <c r="U54" s="496"/>
      <c r="V54" s="496"/>
      <c r="W54" s="496"/>
      <c r="X54" s="496"/>
      <c r="Y54" s="496"/>
      <c r="Z54" s="496"/>
      <c r="AA54" s="496"/>
      <c r="AB54" s="88"/>
    </row>
    <row r="55" spans="1:28" ht="18.75" customHeight="1" x14ac:dyDescent="0.4">
      <c r="A55" s="85"/>
      <c r="B55" s="36" t="s">
        <v>220</v>
      </c>
      <c r="S55" s="86"/>
      <c r="T55" s="87"/>
      <c r="U55" s="496"/>
      <c r="V55" s="496"/>
      <c r="W55" s="496"/>
      <c r="X55" s="496"/>
      <c r="Y55" s="496"/>
      <c r="Z55" s="496"/>
      <c r="AA55" s="496"/>
      <c r="AB55" s="88"/>
    </row>
    <row r="56" spans="1:28" ht="18.75" customHeight="1" x14ac:dyDescent="0.4">
      <c r="A56" s="85"/>
      <c r="S56" s="86"/>
      <c r="T56" s="87"/>
      <c r="U56" s="496"/>
      <c r="V56" s="496"/>
      <c r="W56" s="496"/>
      <c r="X56" s="496"/>
      <c r="Y56" s="496"/>
      <c r="Z56" s="496"/>
      <c r="AA56" s="496"/>
      <c r="AB56" s="88"/>
    </row>
    <row r="57" spans="1:28" ht="18.75" customHeight="1" x14ac:dyDescent="0.4">
      <c r="A57" s="85"/>
      <c r="B57" s="89" t="s">
        <v>221</v>
      </c>
      <c r="C57" s="89"/>
      <c r="D57" s="488" t="s">
        <v>222</v>
      </c>
      <c r="E57" s="488"/>
      <c r="F57" s="488"/>
      <c r="G57" s="488"/>
      <c r="H57" s="302"/>
      <c r="I57" s="488" t="s">
        <v>217</v>
      </c>
      <c r="J57" s="488"/>
      <c r="K57" s="488"/>
      <c r="L57" s="488"/>
      <c r="M57" s="488"/>
      <c r="N57" s="488"/>
      <c r="O57" s="302"/>
      <c r="P57" s="489" t="s">
        <v>218</v>
      </c>
      <c r="Q57" s="489"/>
      <c r="R57" s="489"/>
      <c r="S57" s="86"/>
      <c r="T57" s="87"/>
      <c r="U57" s="496"/>
      <c r="V57" s="496"/>
      <c r="W57" s="496"/>
      <c r="X57" s="496"/>
      <c r="Y57" s="496"/>
      <c r="Z57" s="496"/>
      <c r="AA57" s="496"/>
      <c r="AB57" s="88"/>
    </row>
    <row r="58" spans="1:28" ht="18.75" customHeight="1" x14ac:dyDescent="0.4">
      <c r="A58" s="85"/>
      <c r="B58" s="89"/>
      <c r="C58" s="89"/>
      <c r="D58" s="302"/>
      <c r="E58" s="302"/>
      <c r="F58" s="302"/>
      <c r="G58" s="302"/>
      <c r="H58" s="302"/>
      <c r="I58" s="302"/>
      <c r="J58" s="302"/>
      <c r="K58" s="302"/>
      <c r="L58" s="302"/>
      <c r="M58" s="302"/>
      <c r="N58" s="302"/>
      <c r="O58" s="302"/>
      <c r="P58" s="90"/>
      <c r="Q58" s="90"/>
      <c r="R58" s="90"/>
      <c r="S58" s="86"/>
      <c r="T58" s="87"/>
      <c r="U58" s="496"/>
      <c r="V58" s="496"/>
      <c r="W58" s="496"/>
      <c r="X58" s="496"/>
      <c r="Y58" s="496"/>
      <c r="Z58" s="496"/>
      <c r="AA58" s="496"/>
      <c r="AB58" s="88"/>
    </row>
    <row r="59" spans="1:28" ht="7.5" customHeight="1" x14ac:dyDescent="0.4">
      <c r="A59" s="85"/>
      <c r="B59" s="490"/>
      <c r="C59" s="299"/>
      <c r="D59" s="435"/>
      <c r="E59" s="435"/>
      <c r="F59" s="435"/>
      <c r="G59" s="435"/>
      <c r="H59" s="299"/>
      <c r="I59" s="435"/>
      <c r="J59" s="435"/>
      <c r="K59" s="435"/>
      <c r="L59" s="435"/>
      <c r="M59" s="435"/>
      <c r="N59" s="435"/>
      <c r="O59" s="299"/>
      <c r="P59" s="492"/>
      <c r="Q59" s="492"/>
      <c r="R59" s="492"/>
      <c r="S59" s="86"/>
      <c r="T59" s="87"/>
      <c r="U59" s="496"/>
      <c r="V59" s="496"/>
      <c r="W59" s="496"/>
      <c r="X59" s="496"/>
      <c r="Y59" s="496"/>
      <c r="Z59" s="496"/>
      <c r="AA59" s="496"/>
      <c r="AB59" s="88"/>
    </row>
    <row r="60" spans="1:28" x14ac:dyDescent="0.4">
      <c r="A60" s="85"/>
      <c r="B60" s="491"/>
      <c r="C60" s="299"/>
      <c r="D60" s="482"/>
      <c r="E60" s="482"/>
      <c r="F60" s="482"/>
      <c r="G60" s="482"/>
      <c r="H60" s="299"/>
      <c r="I60" s="482"/>
      <c r="J60" s="482"/>
      <c r="K60" s="482"/>
      <c r="L60" s="482"/>
      <c r="M60" s="482"/>
      <c r="N60" s="482"/>
      <c r="O60" s="299"/>
      <c r="P60" s="493"/>
      <c r="Q60" s="493"/>
      <c r="R60" s="493"/>
      <c r="S60" s="86"/>
      <c r="T60" s="87"/>
      <c r="U60" s="496"/>
      <c r="V60" s="496"/>
      <c r="W60" s="496"/>
      <c r="X60" s="496"/>
      <c r="Y60" s="496"/>
      <c r="Z60" s="496"/>
      <c r="AA60" s="496"/>
      <c r="AB60" s="88"/>
    </row>
    <row r="61" spans="1:28" x14ac:dyDescent="0.4">
      <c r="A61" s="85"/>
      <c r="B61" s="303"/>
      <c r="C61" s="299"/>
      <c r="D61" s="299"/>
      <c r="E61" s="299"/>
      <c r="F61" s="299"/>
      <c r="G61" s="299"/>
      <c r="H61" s="299"/>
      <c r="I61" s="309"/>
      <c r="J61" s="309"/>
      <c r="K61" s="309"/>
      <c r="L61" s="309"/>
      <c r="M61" s="309"/>
      <c r="N61" s="309"/>
      <c r="O61" s="299"/>
      <c r="P61" s="305"/>
      <c r="Q61" s="305"/>
      <c r="R61" s="305"/>
      <c r="S61" s="86"/>
      <c r="T61" s="87"/>
      <c r="U61" s="496"/>
      <c r="V61" s="496"/>
      <c r="W61" s="496"/>
      <c r="X61" s="496"/>
      <c r="Y61" s="496"/>
      <c r="Z61" s="496"/>
      <c r="AA61" s="496"/>
      <c r="AB61" s="88"/>
    </row>
    <row r="62" spans="1:28" ht="12" customHeight="1" thickBot="1" x14ac:dyDescent="0.45">
      <c r="A62" s="92"/>
      <c r="B62" s="304"/>
      <c r="C62" s="299"/>
      <c r="D62" s="300"/>
      <c r="E62" s="300"/>
      <c r="F62" s="300"/>
      <c r="G62" s="300"/>
      <c r="H62" s="299"/>
      <c r="I62" s="300"/>
      <c r="J62" s="300"/>
      <c r="K62" s="300"/>
      <c r="L62" s="300"/>
      <c r="M62" s="300"/>
      <c r="N62" s="300"/>
      <c r="O62" s="299"/>
      <c r="P62" s="306"/>
      <c r="Q62" s="306"/>
      <c r="R62" s="306"/>
      <c r="S62" s="94"/>
      <c r="T62" s="87"/>
      <c r="U62" s="496"/>
      <c r="V62" s="496"/>
      <c r="W62" s="496"/>
      <c r="X62" s="496"/>
      <c r="Y62" s="496"/>
      <c r="Z62" s="496"/>
      <c r="AA62" s="496"/>
      <c r="AB62" s="96"/>
    </row>
    <row r="63" spans="1:28" x14ac:dyDescent="0.4">
      <c r="B63" s="303"/>
      <c r="C63" s="299"/>
      <c r="D63" s="299"/>
      <c r="E63" s="299"/>
      <c r="F63" s="299"/>
      <c r="G63" s="299"/>
      <c r="H63" s="299"/>
      <c r="I63" s="299"/>
      <c r="J63" s="299"/>
      <c r="K63" s="299"/>
      <c r="L63" s="299"/>
      <c r="M63" s="299"/>
      <c r="N63" s="299"/>
      <c r="O63" s="299"/>
      <c r="P63" s="305"/>
      <c r="Q63" s="305"/>
      <c r="R63" s="305"/>
      <c r="T63" s="81"/>
      <c r="U63" s="496"/>
      <c r="V63" s="496"/>
      <c r="W63" s="496"/>
      <c r="X63" s="496"/>
      <c r="Y63" s="496"/>
      <c r="Z63" s="496"/>
      <c r="AA63" s="496"/>
      <c r="AB63" s="88"/>
    </row>
    <row r="64" spans="1:28" x14ac:dyDescent="0.4">
      <c r="B64" s="304"/>
      <c r="C64" s="299"/>
      <c r="D64" s="300"/>
      <c r="E64" s="300"/>
      <c r="F64" s="300"/>
      <c r="G64" s="300"/>
      <c r="H64" s="299"/>
      <c r="I64" s="300"/>
      <c r="J64" s="300"/>
      <c r="K64" s="300"/>
      <c r="L64" s="300"/>
      <c r="M64" s="300"/>
      <c r="N64" s="300"/>
      <c r="O64" s="299"/>
      <c r="P64" s="306"/>
      <c r="Q64" s="306"/>
      <c r="R64" s="306"/>
      <c r="U64" s="496"/>
      <c r="V64" s="496"/>
      <c r="W64" s="496"/>
      <c r="X64" s="496"/>
      <c r="Y64" s="496"/>
      <c r="Z64" s="496"/>
      <c r="AA64" s="496"/>
      <c r="AB64" s="88"/>
    </row>
    <row r="65" spans="1:28" x14ac:dyDescent="0.4">
      <c r="P65" s="307">
        <f>SUM(P59:R64)</f>
        <v>0</v>
      </c>
      <c r="Q65" s="307"/>
      <c r="R65" s="307"/>
      <c r="U65" s="496"/>
      <c r="V65" s="496"/>
      <c r="W65" s="496"/>
      <c r="X65" s="496"/>
      <c r="Y65" s="496"/>
      <c r="Z65" s="496"/>
      <c r="AA65" s="496"/>
      <c r="AB65" s="88"/>
    </row>
    <row r="66" spans="1:28" ht="21.6" thickBot="1" x14ac:dyDescent="0.45">
      <c r="N66" s="101" t="s">
        <v>219</v>
      </c>
      <c r="O66" s="101"/>
      <c r="P66" s="298"/>
      <c r="Q66" s="298"/>
      <c r="R66" s="298"/>
      <c r="U66" s="496"/>
      <c r="V66" s="496"/>
      <c r="W66" s="496"/>
      <c r="X66" s="496"/>
      <c r="Y66" s="496"/>
      <c r="Z66" s="496"/>
      <c r="AA66" s="496"/>
      <c r="AB66" s="88"/>
    </row>
    <row r="67" spans="1:28" ht="21.6" thickTop="1" x14ac:dyDescent="0.4">
      <c r="U67" s="496"/>
      <c r="V67" s="496"/>
      <c r="W67" s="496"/>
      <c r="X67" s="496"/>
      <c r="Y67" s="496"/>
      <c r="Z67" s="496"/>
      <c r="AA67" s="496"/>
      <c r="AB67" s="88"/>
    </row>
    <row r="68" spans="1:28" x14ac:dyDescent="0.4">
      <c r="U68" s="496"/>
      <c r="V68" s="496"/>
      <c r="W68" s="496"/>
      <c r="X68" s="496"/>
      <c r="Y68" s="496"/>
      <c r="Z68" s="496"/>
      <c r="AA68" s="496"/>
      <c r="AB68" s="88"/>
    </row>
    <row r="69" spans="1:28" x14ac:dyDescent="0.4">
      <c r="E69" s="301"/>
      <c r="F69" s="301"/>
      <c r="G69" s="301"/>
      <c r="H69" s="301"/>
      <c r="I69" s="301"/>
      <c r="J69" s="301"/>
      <c r="K69" s="301"/>
      <c r="L69" s="301"/>
      <c r="P69" s="308"/>
      <c r="Q69" s="308"/>
      <c r="R69" s="308"/>
      <c r="U69" s="496"/>
      <c r="V69" s="496"/>
      <c r="W69" s="496"/>
      <c r="X69" s="496"/>
      <c r="Y69" s="496"/>
      <c r="Z69" s="496"/>
      <c r="AA69" s="496"/>
      <c r="AB69" s="88"/>
    </row>
    <row r="70" spans="1:28" x14ac:dyDescent="0.4">
      <c r="B70" s="289" t="s">
        <v>223</v>
      </c>
      <c r="C70" s="289"/>
      <c r="D70" s="289"/>
      <c r="E70" s="486"/>
      <c r="F70" s="486"/>
      <c r="G70" s="486"/>
      <c r="H70" s="486"/>
      <c r="I70" s="486"/>
      <c r="J70" s="486"/>
      <c r="K70" s="486"/>
      <c r="L70" s="486"/>
      <c r="N70" s="91" t="s">
        <v>224</v>
      </c>
      <c r="P70" s="495"/>
      <c r="Q70" s="495"/>
      <c r="R70" s="495"/>
      <c r="U70" s="496"/>
      <c r="V70" s="496"/>
      <c r="W70" s="496"/>
      <c r="X70" s="496"/>
      <c r="Y70" s="496"/>
      <c r="Z70" s="496"/>
      <c r="AA70" s="496"/>
      <c r="AB70" s="88"/>
    </row>
    <row r="71" spans="1:28" x14ac:dyDescent="0.4">
      <c r="U71" s="496"/>
      <c r="V71" s="496"/>
      <c r="W71" s="496"/>
      <c r="X71" s="496"/>
      <c r="Y71" s="496"/>
      <c r="Z71" s="496"/>
      <c r="AA71" s="496"/>
      <c r="AB71" s="88"/>
    </row>
    <row r="72" spans="1:28" x14ac:dyDescent="0.4">
      <c r="U72" s="496"/>
      <c r="V72" s="496"/>
      <c r="W72" s="496"/>
      <c r="X72" s="496"/>
      <c r="Y72" s="496"/>
      <c r="Z72" s="496"/>
      <c r="AA72" s="496"/>
      <c r="AB72" s="88"/>
    </row>
    <row r="73" spans="1:28" x14ac:dyDescent="0.4">
      <c r="U73" s="496"/>
      <c r="V73" s="496"/>
      <c r="W73" s="496"/>
      <c r="X73" s="496"/>
      <c r="Y73" s="496"/>
      <c r="Z73" s="496"/>
      <c r="AA73" s="496"/>
      <c r="AB73" s="88"/>
    </row>
    <row r="74" spans="1:28" x14ac:dyDescent="0.4">
      <c r="U74" s="496"/>
      <c r="V74" s="496"/>
      <c r="W74" s="496"/>
      <c r="X74" s="496"/>
      <c r="Y74" s="496"/>
      <c r="Z74" s="496"/>
      <c r="AA74" s="496"/>
      <c r="AB74" s="88"/>
    </row>
    <row r="75" spans="1:28" ht="21.6" thickBot="1" x14ac:dyDescent="0.45">
      <c r="A75" s="93"/>
      <c r="B75" s="93"/>
      <c r="C75" s="93"/>
      <c r="D75" s="93"/>
      <c r="E75" s="93"/>
      <c r="F75" s="93"/>
      <c r="G75" s="93"/>
      <c r="H75" s="93"/>
      <c r="I75" s="93"/>
      <c r="J75" s="93"/>
      <c r="K75" s="93"/>
      <c r="L75" s="93"/>
      <c r="M75" s="93"/>
      <c r="N75" s="93"/>
      <c r="O75" s="93"/>
      <c r="P75" s="93"/>
      <c r="Q75" s="93"/>
      <c r="R75" s="93"/>
      <c r="S75" s="93"/>
      <c r="T75" s="93"/>
      <c r="U75" s="93"/>
      <c r="V75" s="93"/>
      <c r="W75" s="93"/>
      <c r="X75" s="93"/>
      <c r="Y75" s="93"/>
      <c r="Z75" s="93"/>
      <c r="AA75" s="93"/>
      <c r="AB75" s="96"/>
    </row>
  </sheetData>
  <mergeCells count="73">
    <mergeCell ref="P70:R70"/>
    <mergeCell ref="E70:L70"/>
    <mergeCell ref="U8:AA74"/>
    <mergeCell ref="B50:B51"/>
    <mergeCell ref="D50:G51"/>
    <mergeCell ref="I50:L51"/>
    <mergeCell ref="N50:N51"/>
    <mergeCell ref="P50:R51"/>
    <mergeCell ref="B48:B49"/>
    <mergeCell ref="D48:G49"/>
    <mergeCell ref="I48:L49"/>
    <mergeCell ref="N48:N49"/>
    <mergeCell ref="P48:R49"/>
    <mergeCell ref="B46:B47"/>
    <mergeCell ref="D46:G47"/>
    <mergeCell ref="I46:L47"/>
    <mergeCell ref="N46:N47"/>
    <mergeCell ref="P46:R47"/>
    <mergeCell ref="B43:B44"/>
    <mergeCell ref="D43:G44"/>
    <mergeCell ref="I43:L44"/>
    <mergeCell ref="N43:N44"/>
    <mergeCell ref="P43:R44"/>
    <mergeCell ref="P52:R53"/>
    <mergeCell ref="D57:G57"/>
    <mergeCell ref="I57:N57"/>
    <mergeCell ref="P57:R57"/>
    <mergeCell ref="B59:B60"/>
    <mergeCell ref="D59:G60"/>
    <mergeCell ref="I59:N60"/>
    <mergeCell ref="P59:R60"/>
    <mergeCell ref="B39:B40"/>
    <mergeCell ref="D39:G40"/>
    <mergeCell ref="I39:L40"/>
    <mergeCell ref="N39:N40"/>
    <mergeCell ref="P39:R40"/>
    <mergeCell ref="B41:B42"/>
    <mergeCell ref="D41:G42"/>
    <mergeCell ref="I41:L42"/>
    <mergeCell ref="N41:N42"/>
    <mergeCell ref="P41:R42"/>
    <mergeCell ref="B35:B36"/>
    <mergeCell ref="D35:G36"/>
    <mergeCell ref="I35:L36"/>
    <mergeCell ref="N35:N36"/>
    <mergeCell ref="P35:R36"/>
    <mergeCell ref="B37:B38"/>
    <mergeCell ref="D37:G38"/>
    <mergeCell ref="I37:L38"/>
    <mergeCell ref="N37:N38"/>
    <mergeCell ref="P37:R38"/>
    <mergeCell ref="I31:L31"/>
    <mergeCell ref="P31:R31"/>
    <mergeCell ref="B33:B34"/>
    <mergeCell ref="D33:G34"/>
    <mergeCell ref="I33:L34"/>
    <mergeCell ref="N33:N34"/>
    <mergeCell ref="P33:R34"/>
    <mergeCell ref="D31:G31"/>
    <mergeCell ref="P26:R27"/>
    <mergeCell ref="B2:AA2"/>
    <mergeCell ref="E5:I6"/>
    <mergeCell ref="P5:R6"/>
    <mergeCell ref="U5:AA5"/>
    <mergeCell ref="B6:D6"/>
    <mergeCell ref="E8:I9"/>
    <mergeCell ref="N8:R9"/>
    <mergeCell ref="B9:D9"/>
    <mergeCell ref="P11:R12"/>
    <mergeCell ref="P14:R15"/>
    <mergeCell ref="P17:R18"/>
    <mergeCell ref="P20:R21"/>
    <mergeCell ref="P23:R24"/>
  </mergeCells>
  <pageMargins left="0.7" right="0.7" top="0.75" bottom="0.75" header="0.3" footer="0.3"/>
  <pageSetup paperSize="9" scale="3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pageSetUpPr fitToPage="1"/>
  </sheetPr>
  <dimension ref="A1:AB62"/>
  <sheetViews>
    <sheetView zoomScale="55" zoomScaleNormal="55" workbookViewId="0">
      <selection activeCell="E5" sqref="E5:I6"/>
    </sheetView>
  </sheetViews>
  <sheetFormatPr defaultColWidth="9.109375" defaultRowHeight="21" x14ac:dyDescent="0.4"/>
  <cols>
    <col min="1" max="1" width="2.44140625" style="18" customWidth="1"/>
    <col min="2" max="2" width="21.88671875" style="18" customWidth="1"/>
    <col min="3" max="3" width="1.44140625" style="18" customWidth="1"/>
    <col min="4" max="4" width="7.44140625" style="18" customWidth="1"/>
    <col min="5" max="5" width="17.88671875" style="18" customWidth="1"/>
    <col min="6" max="6" width="1.5546875" style="18" customWidth="1"/>
    <col min="7" max="7" width="9.109375" style="18"/>
    <col min="8" max="8" width="1.5546875" style="18" customWidth="1"/>
    <col min="9" max="9" width="25.88671875" style="18" customWidth="1"/>
    <col min="10" max="10" width="2.44140625" style="18" customWidth="1"/>
    <col min="11" max="11" width="1.5546875" style="18" customWidth="1"/>
    <col min="12" max="12" width="14.88671875" style="18" customWidth="1"/>
    <col min="13" max="13" width="1.5546875" style="18" customWidth="1"/>
    <col min="14" max="14" width="40.109375" style="18" customWidth="1"/>
    <col min="15" max="15" width="1.44140625" style="18" customWidth="1"/>
    <col min="16" max="18" width="9.109375" style="18"/>
    <col min="19" max="20" width="2.44140625" style="18" customWidth="1"/>
    <col min="21" max="22" width="9.109375" style="18"/>
    <col min="23" max="23" width="19.109375" style="18" customWidth="1"/>
    <col min="24" max="27" width="9.109375" style="18"/>
    <col min="28" max="28" width="2.44140625" style="18" customWidth="1"/>
    <col min="29" max="16384" width="9.109375" style="18"/>
  </cols>
  <sheetData>
    <row r="1" spans="1:28" s="72" customFormat="1" ht="12" customHeight="1" x14ac:dyDescent="0.4">
      <c r="A1" s="69"/>
      <c r="B1" s="70"/>
      <c r="C1" s="70"/>
      <c r="D1" s="70"/>
      <c r="E1" s="70"/>
      <c r="F1" s="70"/>
      <c r="G1" s="70"/>
      <c r="H1" s="70"/>
      <c r="I1" s="70"/>
      <c r="J1" s="70"/>
      <c r="K1" s="70"/>
      <c r="L1" s="70"/>
      <c r="M1" s="70"/>
      <c r="N1" s="70"/>
      <c r="O1" s="70"/>
      <c r="P1" s="70"/>
      <c r="Q1" s="70"/>
      <c r="R1" s="70"/>
      <c r="S1" s="70"/>
      <c r="T1" s="70"/>
      <c r="U1" s="70"/>
      <c r="V1" s="70"/>
      <c r="W1" s="70"/>
      <c r="X1" s="70"/>
      <c r="Y1" s="70"/>
      <c r="Z1" s="70"/>
      <c r="AA1" s="70"/>
      <c r="AB1" s="71"/>
    </row>
    <row r="2" spans="1:28" s="72" customFormat="1" ht="33.6" x14ac:dyDescent="0.65">
      <c r="A2" s="73"/>
      <c r="B2" s="470" t="s">
        <v>201</v>
      </c>
      <c r="C2" s="470"/>
      <c r="D2" s="470"/>
      <c r="E2" s="470"/>
      <c r="F2" s="470"/>
      <c r="G2" s="470"/>
      <c r="H2" s="470"/>
      <c r="I2" s="470"/>
      <c r="J2" s="470"/>
      <c r="K2" s="470"/>
      <c r="L2" s="470"/>
      <c r="M2" s="470"/>
      <c r="N2" s="470"/>
      <c r="O2" s="470"/>
      <c r="P2" s="470"/>
      <c r="Q2" s="470"/>
      <c r="R2" s="470"/>
      <c r="S2" s="470"/>
      <c r="T2" s="470"/>
      <c r="U2" s="470"/>
      <c r="V2" s="470"/>
      <c r="W2" s="470"/>
      <c r="X2" s="470"/>
      <c r="Y2" s="470"/>
      <c r="Z2" s="470"/>
      <c r="AA2" s="470"/>
      <c r="AB2" s="74"/>
    </row>
    <row r="3" spans="1:28" s="72" customFormat="1" ht="12.75" customHeight="1" x14ac:dyDescent="0.4">
      <c r="A3" s="75"/>
      <c r="B3" s="76"/>
      <c r="C3" s="76"/>
      <c r="D3" s="77"/>
      <c r="E3" s="77"/>
      <c r="F3" s="77"/>
      <c r="G3" s="77"/>
      <c r="H3" s="77"/>
      <c r="I3" s="77"/>
      <c r="J3" s="77"/>
      <c r="K3" s="77"/>
      <c r="L3" s="77"/>
      <c r="M3" s="77"/>
      <c r="N3" s="77"/>
      <c r="O3" s="77"/>
      <c r="P3" s="77"/>
      <c r="Q3" s="77"/>
      <c r="R3" s="77"/>
      <c r="S3" s="77"/>
      <c r="T3" s="77"/>
      <c r="U3" s="78"/>
      <c r="V3" s="78"/>
      <c r="W3" s="78"/>
      <c r="X3" s="78"/>
      <c r="Y3" s="78"/>
      <c r="Z3" s="78"/>
      <c r="AA3" s="78"/>
      <c r="AB3" s="79"/>
    </row>
    <row r="4" spans="1:28" ht="12" customHeight="1" x14ac:dyDescent="0.4">
      <c r="A4" s="80"/>
      <c r="B4" s="81"/>
      <c r="C4" s="81"/>
      <c r="D4" s="81"/>
      <c r="E4" s="81"/>
      <c r="F4" s="81"/>
      <c r="G4" s="81"/>
      <c r="H4" s="81"/>
      <c r="I4" s="81"/>
      <c r="J4" s="81"/>
      <c r="K4" s="81"/>
      <c r="L4" s="81"/>
      <c r="M4" s="81"/>
      <c r="N4" s="81"/>
      <c r="O4" s="81"/>
      <c r="P4" s="81"/>
      <c r="Q4" s="81"/>
      <c r="R4" s="81"/>
      <c r="S4" s="82"/>
      <c r="T4" s="83"/>
      <c r="U4" s="81"/>
      <c r="V4" s="81"/>
      <c r="W4" s="81"/>
      <c r="X4" s="81"/>
      <c r="Y4" s="81"/>
      <c r="Z4" s="81"/>
      <c r="AA4" s="81"/>
      <c r="AB4" s="84"/>
    </row>
    <row r="5" spans="1:28" ht="18.75" customHeight="1" x14ac:dyDescent="0.4">
      <c r="A5" s="85"/>
      <c r="E5" s="435"/>
      <c r="F5" s="435"/>
      <c r="G5" s="435"/>
      <c r="H5" s="435"/>
      <c r="I5" s="435"/>
      <c r="P5" s="483"/>
      <c r="Q5" s="483"/>
      <c r="R5" s="483"/>
      <c r="S5" s="86"/>
      <c r="T5" s="87"/>
      <c r="U5" s="434" t="s">
        <v>202</v>
      </c>
      <c r="V5" s="434"/>
      <c r="W5" s="434"/>
      <c r="X5" s="434"/>
      <c r="Y5" s="434"/>
      <c r="Z5" s="434"/>
      <c r="AA5" s="434"/>
      <c r="AB5" s="88"/>
    </row>
    <row r="6" spans="1:28" ht="18.75" customHeight="1" x14ac:dyDescent="0.4">
      <c r="A6" s="85"/>
      <c r="B6" s="435" t="s">
        <v>203</v>
      </c>
      <c r="C6" s="435"/>
      <c r="D6" s="435"/>
      <c r="E6" s="482"/>
      <c r="F6" s="482"/>
      <c r="G6" s="482"/>
      <c r="H6" s="482"/>
      <c r="I6" s="482"/>
      <c r="L6" s="18" t="s">
        <v>204</v>
      </c>
      <c r="P6" s="484"/>
      <c r="Q6" s="484"/>
      <c r="R6" s="484"/>
      <c r="S6" s="86"/>
      <c r="T6" s="87"/>
      <c r="AB6" s="88"/>
    </row>
    <row r="7" spans="1:28" ht="7.5" customHeight="1" x14ac:dyDescent="0.4">
      <c r="A7" s="85"/>
      <c r="B7" s="299"/>
      <c r="C7" s="299"/>
      <c r="D7" s="299"/>
      <c r="E7" s="299"/>
      <c r="F7" s="299"/>
      <c r="G7" s="299"/>
      <c r="H7" s="299"/>
      <c r="I7" s="299"/>
      <c r="J7" s="299"/>
      <c r="K7" s="299"/>
      <c r="L7" s="299"/>
      <c r="M7" s="299"/>
      <c r="N7" s="299"/>
      <c r="O7" s="299"/>
      <c r="P7" s="299"/>
      <c r="Q7" s="299"/>
      <c r="R7" s="299"/>
      <c r="S7" s="86"/>
      <c r="T7" s="87"/>
      <c r="AB7" s="88"/>
    </row>
    <row r="8" spans="1:28" ht="18.75" customHeight="1" x14ac:dyDescent="0.4">
      <c r="A8" s="85"/>
      <c r="E8" s="485"/>
      <c r="F8" s="485"/>
      <c r="G8" s="485"/>
      <c r="H8" s="485"/>
      <c r="I8" s="485"/>
      <c r="N8" s="435"/>
      <c r="O8" s="435"/>
      <c r="P8" s="435"/>
      <c r="Q8" s="435"/>
      <c r="R8" s="435"/>
      <c r="S8" s="86"/>
      <c r="T8" s="87"/>
      <c r="U8" s="500"/>
      <c r="V8" s="500"/>
      <c r="W8" s="500"/>
      <c r="X8" s="500"/>
      <c r="Y8" s="500"/>
      <c r="Z8" s="500"/>
      <c r="AA8" s="500"/>
      <c r="AB8" s="88"/>
    </row>
    <row r="9" spans="1:28" ht="18.75" customHeight="1" x14ac:dyDescent="0.4">
      <c r="A9" s="85"/>
      <c r="B9" s="435" t="s">
        <v>205</v>
      </c>
      <c r="C9" s="435"/>
      <c r="D9" s="435"/>
      <c r="E9" s="486"/>
      <c r="F9" s="486"/>
      <c r="G9" s="486"/>
      <c r="H9" s="486"/>
      <c r="I9" s="486"/>
      <c r="L9" s="299" t="s">
        <v>206</v>
      </c>
      <c r="M9" s="301"/>
      <c r="N9" s="482"/>
      <c r="O9" s="482"/>
      <c r="P9" s="482"/>
      <c r="Q9" s="482"/>
      <c r="R9" s="482"/>
      <c r="S9" s="86"/>
      <c r="T9" s="87"/>
      <c r="U9" s="500"/>
      <c r="V9" s="500"/>
      <c r="W9" s="500"/>
      <c r="X9" s="500"/>
      <c r="Y9" s="500"/>
      <c r="Z9" s="500"/>
      <c r="AA9" s="500"/>
      <c r="AB9" s="88"/>
    </row>
    <row r="10" spans="1:28" ht="8.25" customHeight="1" x14ac:dyDescent="0.4">
      <c r="A10" s="85"/>
      <c r="S10" s="86"/>
      <c r="T10" s="87"/>
      <c r="U10" s="500"/>
      <c r="V10" s="500"/>
      <c r="W10" s="500"/>
      <c r="X10" s="500"/>
      <c r="Y10" s="500"/>
      <c r="Z10" s="500"/>
      <c r="AA10" s="500"/>
      <c r="AB10" s="88"/>
    </row>
    <row r="11" spans="1:28" ht="18.75" customHeight="1" x14ac:dyDescent="0.4">
      <c r="A11" s="85"/>
      <c r="P11" s="480"/>
      <c r="Q11" s="480"/>
      <c r="R11" s="480"/>
      <c r="S11" s="86"/>
      <c r="T11" s="87"/>
      <c r="U11" s="500"/>
      <c r="V11" s="500"/>
      <c r="W11" s="500"/>
      <c r="X11" s="500"/>
      <c r="Y11" s="500"/>
      <c r="Z11" s="500"/>
      <c r="AA11" s="500"/>
      <c r="AB11" s="88"/>
    </row>
    <row r="12" spans="1:28" ht="18.75" customHeight="1" x14ac:dyDescent="0.4">
      <c r="A12" s="85"/>
      <c r="C12" s="36"/>
      <c r="D12" s="36" t="s">
        <v>207</v>
      </c>
      <c r="F12" s="36"/>
      <c r="G12" s="36"/>
      <c r="H12" s="36"/>
      <c r="I12" s="36"/>
      <c r="J12" s="36"/>
      <c r="K12" s="36"/>
      <c r="L12" s="36"/>
      <c r="M12" s="36"/>
      <c r="N12" s="36"/>
      <c r="O12" s="36"/>
      <c r="P12" s="487"/>
      <c r="Q12" s="487"/>
      <c r="R12" s="487"/>
      <c r="S12" s="86"/>
      <c r="T12" s="87"/>
      <c r="U12" s="500"/>
      <c r="V12" s="500"/>
      <c r="W12" s="500"/>
      <c r="X12" s="500"/>
      <c r="Y12" s="500"/>
      <c r="Z12" s="500"/>
      <c r="AA12" s="500"/>
      <c r="AB12" s="88"/>
    </row>
    <row r="13" spans="1:28" ht="8.25" customHeight="1" x14ac:dyDescent="0.4">
      <c r="A13" s="85"/>
      <c r="S13" s="86"/>
      <c r="T13" s="87"/>
      <c r="U13" s="500"/>
      <c r="V13" s="500"/>
      <c r="W13" s="500"/>
      <c r="X13" s="500"/>
      <c r="Y13" s="500"/>
      <c r="Z13" s="500"/>
      <c r="AA13" s="500"/>
      <c r="AB13" s="88"/>
    </row>
    <row r="14" spans="1:28" ht="18.75" customHeight="1" x14ac:dyDescent="0.4">
      <c r="A14" s="85"/>
      <c r="P14" s="480">
        <f>P43</f>
        <v>0</v>
      </c>
      <c r="Q14" s="480"/>
      <c r="R14" s="480"/>
      <c r="S14" s="86"/>
      <c r="T14" s="87"/>
      <c r="U14" s="500"/>
      <c r="V14" s="500"/>
      <c r="W14" s="500"/>
      <c r="X14" s="500"/>
      <c r="Y14" s="500"/>
      <c r="Z14" s="500"/>
      <c r="AA14" s="500"/>
      <c r="AB14" s="88"/>
    </row>
    <row r="15" spans="1:28" ht="18.75" customHeight="1" x14ac:dyDescent="0.4">
      <c r="A15" s="85"/>
      <c r="C15" s="36"/>
      <c r="D15" s="36" t="s">
        <v>208</v>
      </c>
      <c r="P15" s="487"/>
      <c r="Q15" s="487"/>
      <c r="R15" s="487"/>
      <c r="S15" s="86"/>
      <c r="T15" s="87"/>
      <c r="U15" s="500"/>
      <c r="V15" s="500"/>
      <c r="W15" s="500"/>
      <c r="X15" s="500"/>
      <c r="Y15" s="500"/>
      <c r="Z15" s="500"/>
      <c r="AA15" s="500"/>
      <c r="AB15" s="88"/>
    </row>
    <row r="16" spans="1:28" ht="7.5" customHeight="1" x14ac:dyDescent="0.4">
      <c r="A16" s="85"/>
      <c r="S16" s="86"/>
      <c r="T16" s="87"/>
      <c r="U16" s="500"/>
      <c r="V16" s="500"/>
      <c r="W16" s="500"/>
      <c r="X16" s="500"/>
      <c r="Y16" s="500"/>
      <c r="Z16" s="500"/>
      <c r="AA16" s="500"/>
      <c r="AB16" s="88"/>
    </row>
    <row r="17" spans="1:28" ht="18" customHeight="1" x14ac:dyDescent="0.4">
      <c r="A17" s="85"/>
      <c r="P17" s="480">
        <f>-P56</f>
        <v>0</v>
      </c>
      <c r="Q17" s="480"/>
      <c r="R17" s="480"/>
      <c r="S17" s="86"/>
      <c r="T17" s="87"/>
      <c r="U17" s="500"/>
      <c r="V17" s="500"/>
      <c r="W17" s="500"/>
      <c r="X17" s="500"/>
      <c r="Y17" s="500"/>
      <c r="Z17" s="500"/>
      <c r="AA17" s="500"/>
      <c r="AB17" s="88"/>
    </row>
    <row r="18" spans="1:28" ht="18" customHeight="1" x14ac:dyDescent="0.4">
      <c r="A18" s="85"/>
      <c r="C18" s="36"/>
      <c r="D18" s="36" t="s">
        <v>209</v>
      </c>
      <c r="P18" s="487"/>
      <c r="Q18" s="487"/>
      <c r="R18" s="487"/>
      <c r="S18" s="86"/>
      <c r="T18" s="87"/>
      <c r="U18" s="500"/>
      <c r="V18" s="500"/>
      <c r="W18" s="500"/>
      <c r="X18" s="500"/>
      <c r="Y18" s="500"/>
      <c r="Z18" s="500"/>
      <c r="AA18" s="500"/>
      <c r="AB18" s="88"/>
    </row>
    <row r="19" spans="1:28" ht="8.25" customHeight="1" x14ac:dyDescent="0.4">
      <c r="A19" s="85"/>
      <c r="S19" s="86"/>
      <c r="T19" s="87"/>
      <c r="U19" s="500"/>
      <c r="V19" s="500"/>
      <c r="W19" s="500"/>
      <c r="X19" s="500"/>
      <c r="Y19" s="500"/>
      <c r="Z19" s="500"/>
      <c r="AA19" s="500"/>
      <c r="AB19" s="88"/>
    </row>
    <row r="20" spans="1:28" ht="18" customHeight="1" x14ac:dyDescent="0.4">
      <c r="A20" s="85"/>
      <c r="P20" s="480">
        <f>P11+P14+P17</f>
        <v>0</v>
      </c>
      <c r="Q20" s="480"/>
      <c r="R20" s="480"/>
      <c r="S20" s="86"/>
      <c r="T20" s="87"/>
      <c r="U20" s="500"/>
      <c r="V20" s="500"/>
      <c r="W20" s="500"/>
      <c r="X20" s="500"/>
      <c r="Y20" s="500"/>
      <c r="Z20" s="500"/>
      <c r="AA20" s="500"/>
      <c r="AB20" s="88"/>
    </row>
    <row r="21" spans="1:28" ht="18" customHeight="1" x14ac:dyDescent="0.4">
      <c r="A21" s="85"/>
      <c r="C21" s="36"/>
      <c r="D21" s="36" t="s">
        <v>210</v>
      </c>
      <c r="F21" s="36"/>
      <c r="G21" s="36"/>
      <c r="H21" s="36"/>
      <c r="I21" s="36"/>
      <c r="J21" s="36"/>
      <c r="K21" s="36"/>
      <c r="L21" s="36"/>
      <c r="M21" s="36"/>
      <c r="N21" s="36"/>
      <c r="O21" s="36"/>
      <c r="P21" s="487"/>
      <c r="Q21" s="487"/>
      <c r="R21" s="487"/>
      <c r="S21" s="86"/>
      <c r="T21" s="87"/>
      <c r="U21" s="500"/>
      <c r="V21" s="500"/>
      <c r="W21" s="500"/>
      <c r="X21" s="500"/>
      <c r="Y21" s="500"/>
      <c r="Z21" s="500"/>
      <c r="AA21" s="500"/>
      <c r="AB21" s="88"/>
    </row>
    <row r="22" spans="1:28" ht="8.25" customHeight="1" x14ac:dyDescent="0.4">
      <c r="A22" s="85"/>
      <c r="S22" s="86"/>
      <c r="T22" s="87"/>
      <c r="U22" s="500"/>
      <c r="V22" s="500"/>
      <c r="W22" s="500"/>
      <c r="X22" s="500"/>
      <c r="Y22" s="500"/>
      <c r="Z22" s="500"/>
      <c r="AA22" s="500"/>
      <c r="AB22" s="88"/>
    </row>
    <row r="23" spans="1:28" ht="18" customHeight="1" x14ac:dyDescent="0.4">
      <c r="A23" s="85"/>
      <c r="P23" s="480"/>
      <c r="Q23" s="480"/>
      <c r="R23" s="480"/>
      <c r="S23" s="86"/>
      <c r="T23" s="87"/>
      <c r="U23" s="500"/>
      <c r="V23" s="500"/>
      <c r="W23" s="500"/>
      <c r="X23" s="500"/>
      <c r="Y23" s="500"/>
      <c r="Z23" s="500"/>
      <c r="AA23" s="500"/>
      <c r="AB23" s="88"/>
    </row>
    <row r="24" spans="1:28" ht="18" customHeight="1" x14ac:dyDescent="0.4">
      <c r="A24" s="85"/>
      <c r="D24" s="36" t="s">
        <v>211</v>
      </c>
      <c r="F24" s="36"/>
      <c r="G24" s="36"/>
      <c r="H24" s="36"/>
      <c r="I24" s="36"/>
      <c r="J24" s="36"/>
      <c r="K24" s="36"/>
      <c r="L24" s="36"/>
      <c r="M24" s="36"/>
      <c r="N24" s="36"/>
      <c r="O24" s="36"/>
      <c r="P24" s="487"/>
      <c r="Q24" s="487"/>
      <c r="R24" s="487"/>
      <c r="S24" s="86"/>
      <c r="T24" s="87"/>
      <c r="U24" s="500"/>
      <c r="V24" s="500"/>
      <c r="W24" s="500"/>
      <c r="X24" s="500"/>
      <c r="Y24" s="500"/>
      <c r="Z24" s="500"/>
      <c r="AA24" s="500"/>
      <c r="AB24" s="88"/>
    </row>
    <row r="25" spans="1:28" ht="8.25" customHeight="1" x14ac:dyDescent="0.4">
      <c r="A25" s="85"/>
      <c r="S25" s="86"/>
      <c r="T25" s="87"/>
      <c r="U25" s="500"/>
      <c r="V25" s="500"/>
      <c r="W25" s="500"/>
      <c r="X25" s="500"/>
      <c r="Y25" s="500"/>
      <c r="Z25" s="500"/>
      <c r="AA25" s="500"/>
      <c r="AB25" s="88"/>
    </row>
    <row r="26" spans="1:28" ht="18" customHeight="1" x14ac:dyDescent="0.4">
      <c r="A26" s="85"/>
      <c r="P26" s="480">
        <f>P23-P20</f>
        <v>0</v>
      </c>
      <c r="Q26" s="480"/>
      <c r="R26" s="480"/>
      <c r="S26" s="86"/>
      <c r="T26" s="87"/>
      <c r="U26" s="500"/>
      <c r="V26" s="500"/>
      <c r="W26" s="500"/>
      <c r="X26" s="500"/>
      <c r="Y26" s="500"/>
      <c r="Z26" s="500"/>
      <c r="AA26" s="500"/>
      <c r="AB26" s="88"/>
    </row>
    <row r="27" spans="1:28" ht="18" customHeight="1" thickBot="1" x14ac:dyDescent="0.45">
      <c r="A27" s="85"/>
      <c r="D27" s="36" t="s">
        <v>212</v>
      </c>
      <c r="F27" s="36"/>
      <c r="G27" s="36"/>
      <c r="H27" s="36"/>
      <c r="I27" s="36"/>
      <c r="J27" s="36"/>
      <c r="K27" s="36"/>
      <c r="L27" s="36"/>
      <c r="M27" s="36"/>
      <c r="N27" s="36"/>
      <c r="O27" s="36"/>
      <c r="P27" s="481"/>
      <c r="Q27" s="481"/>
      <c r="R27" s="481"/>
      <c r="S27" s="86"/>
      <c r="T27" s="87"/>
      <c r="U27" s="500"/>
      <c r="V27" s="500"/>
      <c r="W27" s="500"/>
      <c r="X27" s="500"/>
      <c r="Y27" s="500"/>
      <c r="Z27" s="500"/>
      <c r="AA27" s="500"/>
      <c r="AB27" s="88"/>
    </row>
    <row r="28" spans="1:28" ht="18.75" customHeight="1" thickTop="1" x14ac:dyDescent="0.4">
      <c r="A28" s="85"/>
      <c r="S28" s="86"/>
      <c r="T28" s="87"/>
      <c r="U28" s="500"/>
      <c r="V28" s="500"/>
      <c r="W28" s="500"/>
      <c r="X28" s="500"/>
      <c r="Y28" s="500"/>
      <c r="Z28" s="500"/>
      <c r="AA28" s="500"/>
      <c r="AB28" s="88"/>
    </row>
    <row r="29" spans="1:28" ht="18" customHeight="1" x14ac:dyDescent="0.4">
      <c r="A29" s="85"/>
      <c r="B29" s="36" t="s">
        <v>213</v>
      </c>
      <c r="S29" s="86"/>
      <c r="T29" s="87"/>
      <c r="U29" s="500"/>
      <c r="V29" s="500"/>
      <c r="W29" s="500"/>
      <c r="X29" s="500"/>
      <c r="Y29" s="500"/>
      <c r="Z29" s="500"/>
      <c r="AA29" s="500"/>
      <c r="AB29" s="88"/>
    </row>
    <row r="30" spans="1:28" ht="8.25" customHeight="1" x14ac:dyDescent="0.4">
      <c r="A30" s="85"/>
      <c r="S30" s="86"/>
      <c r="T30" s="87"/>
      <c r="U30" s="500"/>
      <c r="V30" s="500"/>
      <c r="W30" s="500"/>
      <c r="X30" s="500"/>
      <c r="Y30" s="500"/>
      <c r="Z30" s="500"/>
      <c r="AA30" s="500"/>
      <c r="AB30" s="88"/>
    </row>
    <row r="31" spans="1:28" ht="18" customHeight="1" x14ac:dyDescent="0.4">
      <c r="A31" s="85"/>
      <c r="B31" s="89" t="s">
        <v>214</v>
      </c>
      <c r="C31" s="89"/>
      <c r="D31" s="488" t="s">
        <v>215</v>
      </c>
      <c r="E31" s="488"/>
      <c r="F31" s="488"/>
      <c r="G31" s="488"/>
      <c r="H31" s="302"/>
      <c r="I31" s="488" t="s">
        <v>216</v>
      </c>
      <c r="J31" s="488"/>
      <c r="K31" s="488"/>
      <c r="L31" s="488"/>
      <c r="M31" s="302"/>
      <c r="N31" s="302" t="s">
        <v>217</v>
      </c>
      <c r="O31" s="302"/>
      <c r="P31" s="489" t="s">
        <v>218</v>
      </c>
      <c r="Q31" s="489"/>
      <c r="R31" s="489"/>
      <c r="S31" s="86"/>
      <c r="T31" s="87"/>
      <c r="U31" s="500"/>
      <c r="V31" s="500"/>
      <c r="W31" s="500"/>
      <c r="X31" s="500"/>
      <c r="Y31" s="500"/>
      <c r="Z31" s="500"/>
      <c r="AA31" s="500"/>
      <c r="AB31" s="88"/>
    </row>
    <row r="32" spans="1:28" ht="8.25" customHeight="1" x14ac:dyDescent="0.4">
      <c r="A32" s="85"/>
      <c r="B32" s="89"/>
      <c r="C32" s="89"/>
      <c r="D32" s="302"/>
      <c r="E32" s="302"/>
      <c r="F32" s="302"/>
      <c r="G32" s="302"/>
      <c r="H32" s="302"/>
      <c r="I32" s="302"/>
      <c r="J32" s="302"/>
      <c r="K32" s="302"/>
      <c r="L32" s="302"/>
      <c r="M32" s="302"/>
      <c r="N32" s="302"/>
      <c r="O32" s="302"/>
      <c r="P32" s="90"/>
      <c r="Q32" s="90"/>
      <c r="R32" s="90"/>
      <c r="S32" s="86"/>
      <c r="T32" s="87"/>
      <c r="U32" s="500"/>
      <c r="V32" s="500"/>
      <c r="W32" s="500"/>
      <c r="X32" s="500"/>
      <c r="Y32" s="500"/>
      <c r="Z32" s="500"/>
      <c r="AA32" s="500"/>
      <c r="AB32" s="88"/>
    </row>
    <row r="33" spans="1:28" ht="18" customHeight="1" x14ac:dyDescent="0.4">
      <c r="A33" s="85"/>
      <c r="B33" s="490"/>
      <c r="C33" s="299"/>
      <c r="D33" s="435"/>
      <c r="E33" s="435"/>
      <c r="F33" s="435"/>
      <c r="G33" s="435"/>
      <c r="H33" s="299"/>
      <c r="I33" s="435"/>
      <c r="J33" s="435"/>
      <c r="K33" s="435"/>
      <c r="L33" s="435"/>
      <c r="M33" s="299"/>
      <c r="N33" s="435"/>
      <c r="O33" s="299"/>
      <c r="P33" s="492"/>
      <c r="Q33" s="492"/>
      <c r="R33" s="492"/>
      <c r="S33" s="86"/>
      <c r="T33" s="87"/>
      <c r="U33" s="500"/>
      <c r="V33" s="500"/>
      <c r="W33" s="500"/>
      <c r="X33" s="500"/>
      <c r="Y33" s="500"/>
      <c r="Z33" s="500"/>
      <c r="AA33" s="500"/>
      <c r="AB33" s="88"/>
    </row>
    <row r="34" spans="1:28" ht="18" customHeight="1" x14ac:dyDescent="0.4">
      <c r="A34" s="85"/>
      <c r="B34" s="491"/>
      <c r="C34" s="299"/>
      <c r="D34" s="482"/>
      <c r="E34" s="482"/>
      <c r="F34" s="482"/>
      <c r="G34" s="482"/>
      <c r="H34" s="299"/>
      <c r="I34" s="482"/>
      <c r="J34" s="482"/>
      <c r="K34" s="482"/>
      <c r="L34" s="482"/>
      <c r="M34" s="299"/>
      <c r="N34" s="482"/>
      <c r="O34" s="299"/>
      <c r="P34" s="493"/>
      <c r="Q34" s="493"/>
      <c r="R34" s="493"/>
      <c r="S34" s="86"/>
      <c r="T34" s="87"/>
      <c r="U34" s="500"/>
      <c r="V34" s="500"/>
      <c r="W34" s="500"/>
      <c r="X34" s="500"/>
      <c r="Y34" s="500"/>
      <c r="Z34" s="500"/>
      <c r="AA34" s="500"/>
      <c r="AB34" s="88"/>
    </row>
    <row r="35" spans="1:28" ht="18" customHeight="1" x14ac:dyDescent="0.4">
      <c r="A35" s="85"/>
      <c r="B35" s="490"/>
      <c r="C35" s="299"/>
      <c r="D35" s="435"/>
      <c r="E35" s="435"/>
      <c r="F35" s="435"/>
      <c r="G35" s="435"/>
      <c r="H35" s="299"/>
      <c r="I35" s="435"/>
      <c r="J35" s="435"/>
      <c r="K35" s="435"/>
      <c r="L35" s="435"/>
      <c r="M35" s="299"/>
      <c r="N35" s="435"/>
      <c r="O35" s="299"/>
      <c r="P35" s="492"/>
      <c r="Q35" s="492"/>
      <c r="R35" s="492"/>
      <c r="S35" s="86"/>
      <c r="T35" s="87"/>
      <c r="U35" s="500"/>
      <c r="V35" s="500"/>
      <c r="W35" s="500"/>
      <c r="X35" s="500"/>
      <c r="Y35" s="500"/>
      <c r="Z35" s="500"/>
      <c r="AA35" s="500"/>
      <c r="AB35" s="88"/>
    </row>
    <row r="36" spans="1:28" ht="18" customHeight="1" x14ac:dyDescent="0.4">
      <c r="A36" s="85"/>
      <c r="B36" s="491"/>
      <c r="C36" s="299"/>
      <c r="D36" s="482"/>
      <c r="E36" s="482"/>
      <c r="F36" s="482"/>
      <c r="G36" s="482"/>
      <c r="H36" s="299"/>
      <c r="I36" s="482"/>
      <c r="J36" s="482"/>
      <c r="K36" s="482"/>
      <c r="L36" s="482"/>
      <c r="M36" s="299"/>
      <c r="N36" s="482"/>
      <c r="O36" s="299"/>
      <c r="P36" s="493"/>
      <c r="Q36" s="493"/>
      <c r="R36" s="493"/>
      <c r="S36" s="86"/>
      <c r="T36" s="87"/>
      <c r="U36" s="500"/>
      <c r="V36" s="500"/>
      <c r="W36" s="500"/>
      <c r="X36" s="500"/>
      <c r="Y36" s="500"/>
      <c r="Z36" s="500"/>
      <c r="AA36" s="500"/>
      <c r="AB36" s="88"/>
    </row>
    <row r="37" spans="1:28" ht="18" customHeight="1" x14ac:dyDescent="0.4">
      <c r="A37" s="85"/>
      <c r="B37" s="490"/>
      <c r="C37" s="299"/>
      <c r="D37" s="435"/>
      <c r="E37" s="435"/>
      <c r="F37" s="435"/>
      <c r="G37" s="435"/>
      <c r="H37" s="299"/>
      <c r="I37" s="435"/>
      <c r="J37" s="435"/>
      <c r="K37" s="435"/>
      <c r="L37" s="435"/>
      <c r="M37" s="299"/>
      <c r="N37" s="435"/>
      <c r="O37" s="299"/>
      <c r="P37" s="492"/>
      <c r="Q37" s="492"/>
      <c r="R37" s="492"/>
      <c r="S37" s="86"/>
      <c r="T37" s="87"/>
      <c r="U37" s="500"/>
      <c r="V37" s="500"/>
      <c r="W37" s="500"/>
      <c r="X37" s="500"/>
      <c r="Y37" s="500"/>
      <c r="Z37" s="500"/>
      <c r="AA37" s="500"/>
      <c r="AB37" s="88"/>
    </row>
    <row r="38" spans="1:28" ht="18" customHeight="1" x14ac:dyDescent="0.4">
      <c r="A38" s="85"/>
      <c r="B38" s="491"/>
      <c r="C38" s="299"/>
      <c r="D38" s="482"/>
      <c r="E38" s="482"/>
      <c r="F38" s="482"/>
      <c r="G38" s="482"/>
      <c r="H38" s="299"/>
      <c r="I38" s="482"/>
      <c r="J38" s="482"/>
      <c r="K38" s="482"/>
      <c r="L38" s="482"/>
      <c r="M38" s="299"/>
      <c r="N38" s="482"/>
      <c r="O38" s="299"/>
      <c r="P38" s="493"/>
      <c r="Q38" s="493"/>
      <c r="R38" s="493"/>
      <c r="S38" s="86"/>
      <c r="T38" s="87"/>
      <c r="U38" s="500"/>
      <c r="V38" s="500"/>
      <c r="W38" s="500"/>
      <c r="X38" s="500"/>
      <c r="Y38" s="500"/>
      <c r="Z38" s="500"/>
      <c r="AA38" s="500"/>
      <c r="AB38" s="88"/>
    </row>
    <row r="39" spans="1:28" ht="18" customHeight="1" x14ac:dyDescent="0.4">
      <c r="A39" s="85"/>
      <c r="B39" s="490"/>
      <c r="C39" s="299"/>
      <c r="D39" s="435"/>
      <c r="E39" s="435"/>
      <c r="F39" s="435"/>
      <c r="G39" s="435"/>
      <c r="H39" s="299"/>
      <c r="I39" s="435"/>
      <c r="J39" s="435"/>
      <c r="K39" s="435"/>
      <c r="L39" s="435"/>
      <c r="M39" s="299"/>
      <c r="N39" s="435"/>
      <c r="O39" s="299"/>
      <c r="P39" s="492"/>
      <c r="Q39" s="492"/>
      <c r="R39" s="492"/>
      <c r="S39" s="86"/>
      <c r="T39" s="87"/>
      <c r="U39" s="500"/>
      <c r="V39" s="500"/>
      <c r="W39" s="500"/>
      <c r="X39" s="500"/>
      <c r="Y39" s="500"/>
      <c r="Z39" s="500"/>
      <c r="AA39" s="500"/>
      <c r="AB39" s="88"/>
    </row>
    <row r="40" spans="1:28" ht="18.75" customHeight="1" x14ac:dyDescent="0.4">
      <c r="A40" s="85"/>
      <c r="B40" s="491"/>
      <c r="C40" s="299"/>
      <c r="D40" s="482"/>
      <c r="E40" s="482"/>
      <c r="F40" s="482"/>
      <c r="G40" s="482"/>
      <c r="H40" s="299"/>
      <c r="I40" s="482"/>
      <c r="J40" s="482"/>
      <c r="K40" s="482"/>
      <c r="L40" s="482"/>
      <c r="M40" s="299"/>
      <c r="N40" s="482"/>
      <c r="O40" s="299"/>
      <c r="P40" s="493"/>
      <c r="Q40" s="493"/>
      <c r="R40" s="493"/>
      <c r="S40" s="86"/>
      <c r="T40" s="87"/>
      <c r="U40" s="500"/>
      <c r="V40" s="500"/>
      <c r="W40" s="500"/>
      <c r="X40" s="500"/>
      <c r="Y40" s="500"/>
      <c r="Z40" s="500"/>
      <c r="AA40" s="500"/>
      <c r="AB40" s="88"/>
    </row>
    <row r="41" spans="1:28" ht="18.75" customHeight="1" x14ac:dyDescent="0.4">
      <c r="A41" s="85"/>
      <c r="B41" s="490"/>
      <c r="C41" s="299"/>
      <c r="D41" s="435"/>
      <c r="E41" s="435"/>
      <c r="F41" s="435"/>
      <c r="G41" s="435"/>
      <c r="H41" s="299"/>
      <c r="I41" s="435"/>
      <c r="J41" s="435"/>
      <c r="K41" s="435"/>
      <c r="L41" s="435"/>
      <c r="M41" s="299"/>
      <c r="N41" s="435"/>
      <c r="O41" s="299"/>
      <c r="P41" s="492"/>
      <c r="Q41" s="492"/>
      <c r="R41" s="492"/>
      <c r="S41" s="86"/>
      <c r="T41" s="87"/>
      <c r="U41" s="500"/>
      <c r="V41" s="500"/>
      <c r="W41" s="500"/>
      <c r="X41" s="500"/>
      <c r="Y41" s="500"/>
      <c r="Z41" s="500"/>
      <c r="AA41" s="500"/>
      <c r="AB41" s="88"/>
    </row>
    <row r="42" spans="1:28" ht="18.75" customHeight="1" x14ac:dyDescent="0.4">
      <c r="A42" s="85"/>
      <c r="B42" s="491"/>
      <c r="C42" s="299"/>
      <c r="D42" s="482"/>
      <c r="E42" s="482"/>
      <c r="F42" s="482"/>
      <c r="G42" s="482"/>
      <c r="H42" s="299"/>
      <c r="I42" s="482"/>
      <c r="J42" s="482"/>
      <c r="K42" s="482"/>
      <c r="L42" s="482"/>
      <c r="M42" s="299"/>
      <c r="N42" s="482"/>
      <c r="O42" s="299"/>
      <c r="P42" s="493"/>
      <c r="Q42" s="493"/>
      <c r="R42" s="493"/>
      <c r="S42" s="86"/>
      <c r="T42" s="87"/>
      <c r="U42" s="500"/>
      <c r="V42" s="500"/>
      <c r="W42" s="500"/>
      <c r="X42" s="500"/>
      <c r="Y42" s="500"/>
      <c r="Z42" s="500"/>
      <c r="AA42" s="500"/>
      <c r="AB42" s="88"/>
    </row>
    <row r="43" spans="1:28" ht="18.75" customHeight="1" x14ac:dyDescent="0.4">
      <c r="A43" s="85"/>
      <c r="P43" s="494">
        <f>SUM(P33:R42)</f>
        <v>0</v>
      </c>
      <c r="Q43" s="494"/>
      <c r="R43" s="494"/>
      <c r="S43" s="86"/>
      <c r="T43" s="87"/>
      <c r="U43" s="500"/>
      <c r="V43" s="500"/>
      <c r="W43" s="500"/>
      <c r="X43" s="500"/>
      <c r="Y43" s="500"/>
      <c r="Z43" s="500"/>
      <c r="AA43" s="500"/>
      <c r="AB43" s="88"/>
    </row>
    <row r="44" spans="1:28" ht="18.75" customHeight="1" thickBot="1" x14ac:dyDescent="0.45">
      <c r="A44" s="85"/>
      <c r="N44" s="101" t="s">
        <v>219</v>
      </c>
      <c r="O44" s="101"/>
      <c r="P44" s="481"/>
      <c r="Q44" s="481"/>
      <c r="R44" s="481"/>
      <c r="S44" s="86"/>
      <c r="T44" s="87"/>
      <c r="U44" s="500"/>
      <c r="V44" s="500"/>
      <c r="W44" s="500"/>
      <c r="X44" s="500"/>
      <c r="Y44" s="500"/>
      <c r="Z44" s="500"/>
      <c r="AA44" s="500"/>
      <c r="AB44" s="88"/>
    </row>
    <row r="45" spans="1:28" ht="8.25" customHeight="1" thickTop="1" x14ac:dyDescent="0.4">
      <c r="A45" s="85"/>
      <c r="S45" s="86"/>
      <c r="T45" s="87"/>
      <c r="U45" s="500"/>
      <c r="V45" s="500"/>
      <c r="W45" s="500"/>
      <c r="X45" s="500"/>
      <c r="Y45" s="500"/>
      <c r="Z45" s="500"/>
      <c r="AA45" s="500"/>
      <c r="AB45" s="88"/>
    </row>
    <row r="46" spans="1:28" ht="18.75" customHeight="1" x14ac:dyDescent="0.4">
      <c r="A46" s="85"/>
      <c r="B46" s="36" t="s">
        <v>220</v>
      </c>
      <c r="S46" s="86"/>
      <c r="T46" s="87"/>
      <c r="U46" s="500"/>
      <c r="V46" s="500"/>
      <c r="W46" s="500"/>
      <c r="X46" s="500"/>
      <c r="Y46" s="500"/>
      <c r="Z46" s="500"/>
      <c r="AA46" s="500"/>
      <c r="AB46" s="88"/>
    </row>
    <row r="47" spans="1:28" ht="18.75" customHeight="1" x14ac:dyDescent="0.4">
      <c r="A47" s="85"/>
      <c r="S47" s="86"/>
      <c r="T47" s="87"/>
      <c r="U47" s="500"/>
      <c r="V47" s="500"/>
      <c r="W47" s="500"/>
      <c r="X47" s="500"/>
      <c r="Y47" s="500"/>
      <c r="Z47" s="500"/>
      <c r="AA47" s="500"/>
      <c r="AB47" s="88"/>
    </row>
    <row r="48" spans="1:28" ht="18.75" customHeight="1" x14ac:dyDescent="0.4">
      <c r="A48" s="85"/>
      <c r="B48" s="89" t="s">
        <v>221</v>
      </c>
      <c r="C48" s="89"/>
      <c r="D48" s="488" t="s">
        <v>222</v>
      </c>
      <c r="E48" s="488"/>
      <c r="F48" s="488"/>
      <c r="G48" s="488"/>
      <c r="H48" s="302"/>
      <c r="I48" s="488" t="s">
        <v>217</v>
      </c>
      <c r="J48" s="488"/>
      <c r="K48" s="488"/>
      <c r="L48" s="488"/>
      <c r="M48" s="488"/>
      <c r="N48" s="488"/>
      <c r="O48" s="302"/>
      <c r="P48" s="489" t="s">
        <v>218</v>
      </c>
      <c r="Q48" s="489"/>
      <c r="R48" s="489"/>
      <c r="S48" s="86"/>
      <c r="T48" s="87"/>
      <c r="U48" s="500"/>
      <c r="V48" s="500"/>
      <c r="W48" s="500"/>
      <c r="X48" s="500"/>
      <c r="Y48" s="500"/>
      <c r="Z48" s="500"/>
      <c r="AA48" s="500"/>
      <c r="AB48" s="88"/>
    </row>
    <row r="49" spans="1:28" ht="18.75" customHeight="1" x14ac:dyDescent="0.4">
      <c r="A49" s="85"/>
      <c r="B49" s="89"/>
      <c r="C49" s="89"/>
      <c r="D49" s="302"/>
      <c r="E49" s="302"/>
      <c r="F49" s="302"/>
      <c r="G49" s="302"/>
      <c r="H49" s="302"/>
      <c r="I49" s="302"/>
      <c r="J49" s="302"/>
      <c r="K49" s="302"/>
      <c r="L49" s="302"/>
      <c r="M49" s="302"/>
      <c r="N49" s="302"/>
      <c r="O49" s="302"/>
      <c r="P49" s="90"/>
      <c r="Q49" s="90"/>
      <c r="R49" s="90"/>
      <c r="S49" s="86"/>
      <c r="T49" s="87"/>
      <c r="U49" s="500"/>
      <c r="V49" s="500"/>
      <c r="W49" s="500"/>
      <c r="X49" s="500"/>
      <c r="Y49" s="500"/>
      <c r="Z49" s="500"/>
      <c r="AA49" s="500"/>
      <c r="AB49" s="88"/>
    </row>
    <row r="50" spans="1:28" ht="18.75" customHeight="1" x14ac:dyDescent="0.4">
      <c r="A50" s="85"/>
      <c r="B50" s="490"/>
      <c r="C50" s="299"/>
      <c r="D50" s="435"/>
      <c r="E50" s="435"/>
      <c r="F50" s="435"/>
      <c r="G50" s="435"/>
      <c r="H50" s="299"/>
      <c r="I50" s="435"/>
      <c r="J50" s="435"/>
      <c r="K50" s="435"/>
      <c r="L50" s="435"/>
      <c r="M50" s="435"/>
      <c r="N50" s="435"/>
      <c r="O50" s="299"/>
      <c r="P50" s="492"/>
      <c r="Q50" s="492"/>
      <c r="R50" s="492"/>
      <c r="S50" s="86"/>
      <c r="T50" s="87"/>
      <c r="U50" s="500"/>
      <c r="V50" s="500"/>
      <c r="W50" s="500"/>
      <c r="X50" s="500"/>
      <c r="Y50" s="500"/>
      <c r="Z50" s="500"/>
      <c r="AA50" s="500"/>
      <c r="AB50" s="88"/>
    </row>
    <row r="51" spans="1:28" ht="18.75" customHeight="1" x14ac:dyDescent="0.4">
      <c r="A51" s="85"/>
      <c r="B51" s="491"/>
      <c r="C51" s="299"/>
      <c r="D51" s="482"/>
      <c r="E51" s="482"/>
      <c r="F51" s="482"/>
      <c r="G51" s="482"/>
      <c r="H51" s="299"/>
      <c r="I51" s="482"/>
      <c r="J51" s="482"/>
      <c r="K51" s="482"/>
      <c r="L51" s="482"/>
      <c r="M51" s="482"/>
      <c r="N51" s="482"/>
      <c r="O51" s="299"/>
      <c r="P51" s="493"/>
      <c r="Q51" s="493"/>
      <c r="R51" s="493"/>
      <c r="S51" s="86"/>
      <c r="T51" s="87"/>
      <c r="U51" s="500"/>
      <c r="V51" s="500"/>
      <c r="W51" s="500"/>
      <c r="X51" s="500"/>
      <c r="Y51" s="500"/>
      <c r="Z51" s="500"/>
      <c r="AA51" s="500"/>
      <c r="AB51" s="88"/>
    </row>
    <row r="52" spans="1:28" ht="18.75" customHeight="1" x14ac:dyDescent="0.4">
      <c r="A52" s="85"/>
      <c r="B52" s="490"/>
      <c r="C52" s="299"/>
      <c r="D52" s="435"/>
      <c r="E52" s="435"/>
      <c r="F52" s="435"/>
      <c r="G52" s="435"/>
      <c r="H52" s="299"/>
      <c r="I52" s="499"/>
      <c r="J52" s="499"/>
      <c r="K52" s="499"/>
      <c r="L52" s="499"/>
      <c r="M52" s="499"/>
      <c r="N52" s="499"/>
      <c r="O52" s="299"/>
      <c r="P52" s="492"/>
      <c r="Q52" s="492"/>
      <c r="R52" s="492"/>
      <c r="S52" s="86"/>
      <c r="T52" s="87"/>
      <c r="U52" s="500"/>
      <c r="V52" s="500"/>
      <c r="W52" s="500"/>
      <c r="X52" s="500"/>
      <c r="Y52" s="500"/>
      <c r="Z52" s="500"/>
      <c r="AA52" s="500"/>
      <c r="AB52" s="88"/>
    </row>
    <row r="53" spans="1:28" ht="18.75" customHeight="1" x14ac:dyDescent="0.4">
      <c r="A53" s="85"/>
      <c r="B53" s="491"/>
      <c r="C53" s="299"/>
      <c r="D53" s="482"/>
      <c r="E53" s="482"/>
      <c r="F53" s="482"/>
      <c r="G53" s="482"/>
      <c r="H53" s="299"/>
      <c r="I53" s="482"/>
      <c r="J53" s="482"/>
      <c r="K53" s="482"/>
      <c r="L53" s="482"/>
      <c r="M53" s="482"/>
      <c r="N53" s="482"/>
      <c r="O53" s="299"/>
      <c r="P53" s="493"/>
      <c r="Q53" s="493"/>
      <c r="R53" s="493"/>
      <c r="S53" s="86"/>
      <c r="T53" s="87"/>
      <c r="U53" s="500"/>
      <c r="V53" s="500"/>
      <c r="W53" s="500"/>
      <c r="X53" s="500"/>
      <c r="Y53" s="500"/>
      <c r="Z53" s="500"/>
      <c r="AA53" s="500"/>
      <c r="AB53" s="88"/>
    </row>
    <row r="54" spans="1:28" ht="18.75" customHeight="1" x14ac:dyDescent="0.4">
      <c r="A54" s="85"/>
      <c r="B54" s="490"/>
      <c r="C54" s="299"/>
      <c r="D54" s="435"/>
      <c r="E54" s="435"/>
      <c r="F54" s="435"/>
      <c r="G54" s="435"/>
      <c r="H54" s="299"/>
      <c r="I54" s="435"/>
      <c r="J54" s="435"/>
      <c r="K54" s="435"/>
      <c r="L54" s="435"/>
      <c r="M54" s="435"/>
      <c r="N54" s="435"/>
      <c r="O54" s="299"/>
      <c r="P54" s="492"/>
      <c r="Q54" s="492"/>
      <c r="R54" s="492"/>
      <c r="S54" s="86"/>
      <c r="T54" s="87"/>
      <c r="U54" s="500"/>
      <c r="V54" s="500"/>
      <c r="W54" s="500"/>
      <c r="X54" s="500"/>
      <c r="Y54" s="500"/>
      <c r="Z54" s="500"/>
      <c r="AA54" s="500"/>
      <c r="AB54" s="88"/>
    </row>
    <row r="55" spans="1:28" ht="18.75" customHeight="1" x14ac:dyDescent="0.4">
      <c r="A55" s="85"/>
      <c r="B55" s="491"/>
      <c r="C55" s="299"/>
      <c r="D55" s="482"/>
      <c r="E55" s="482"/>
      <c r="F55" s="482"/>
      <c r="G55" s="482"/>
      <c r="H55" s="299"/>
      <c r="I55" s="482"/>
      <c r="J55" s="482"/>
      <c r="K55" s="482"/>
      <c r="L55" s="482"/>
      <c r="M55" s="482"/>
      <c r="N55" s="482"/>
      <c r="O55" s="299"/>
      <c r="P55" s="493"/>
      <c r="Q55" s="493"/>
      <c r="R55" s="493"/>
      <c r="S55" s="86"/>
      <c r="T55" s="87"/>
      <c r="U55" s="500"/>
      <c r="V55" s="500"/>
      <c r="W55" s="500"/>
      <c r="X55" s="500"/>
      <c r="Y55" s="500"/>
      <c r="Z55" s="500"/>
      <c r="AA55" s="500"/>
      <c r="AB55" s="88"/>
    </row>
    <row r="56" spans="1:28" ht="18.75" customHeight="1" x14ac:dyDescent="0.4">
      <c r="A56" s="85"/>
      <c r="P56" s="494">
        <f>SUM(P50:R55)</f>
        <v>0</v>
      </c>
      <c r="Q56" s="494"/>
      <c r="R56" s="494"/>
      <c r="S56" s="86"/>
      <c r="T56" s="87"/>
      <c r="U56" s="500"/>
      <c r="V56" s="500"/>
      <c r="W56" s="500"/>
      <c r="X56" s="500"/>
      <c r="Y56" s="500"/>
      <c r="Z56" s="500"/>
      <c r="AA56" s="500"/>
      <c r="AB56" s="88"/>
    </row>
    <row r="57" spans="1:28" ht="18.75" customHeight="1" thickBot="1" x14ac:dyDescent="0.45">
      <c r="A57" s="85"/>
      <c r="N57" s="101" t="s">
        <v>219</v>
      </c>
      <c r="O57" s="101"/>
      <c r="P57" s="481"/>
      <c r="Q57" s="481"/>
      <c r="R57" s="481"/>
      <c r="S57" s="86"/>
      <c r="T57" s="87"/>
      <c r="U57" s="500"/>
      <c r="V57" s="500"/>
      <c r="W57" s="500"/>
      <c r="X57" s="500"/>
      <c r="Y57" s="500"/>
      <c r="Z57" s="500"/>
      <c r="AA57" s="500"/>
      <c r="AB57" s="88"/>
    </row>
    <row r="58" spans="1:28" ht="18.75" customHeight="1" thickTop="1" x14ac:dyDescent="0.4">
      <c r="A58" s="85"/>
      <c r="S58" s="86"/>
      <c r="T58" s="87"/>
      <c r="U58" s="500"/>
      <c r="V58" s="500"/>
      <c r="W58" s="500"/>
      <c r="X58" s="500"/>
      <c r="Y58" s="500"/>
      <c r="Z58" s="500"/>
      <c r="AA58" s="500"/>
      <c r="AB58" s="88"/>
    </row>
    <row r="59" spans="1:28" ht="7.5" customHeight="1" x14ac:dyDescent="0.4">
      <c r="A59" s="85"/>
      <c r="S59" s="86"/>
      <c r="T59" s="87"/>
      <c r="U59" s="500"/>
      <c r="V59" s="500"/>
      <c r="W59" s="500"/>
      <c r="X59" s="500"/>
      <c r="Y59" s="500"/>
      <c r="Z59" s="500"/>
      <c r="AA59" s="500"/>
      <c r="AB59" s="88"/>
    </row>
    <row r="60" spans="1:28" x14ac:dyDescent="0.4">
      <c r="A60" s="85"/>
      <c r="E60" s="485"/>
      <c r="F60" s="485"/>
      <c r="G60" s="485"/>
      <c r="H60" s="485"/>
      <c r="I60" s="485"/>
      <c r="J60" s="485"/>
      <c r="K60" s="485"/>
      <c r="L60" s="485"/>
      <c r="P60" s="497"/>
      <c r="Q60" s="497"/>
      <c r="R60" s="497"/>
      <c r="S60" s="86"/>
      <c r="T60" s="87"/>
      <c r="U60" s="500"/>
      <c r="V60" s="500"/>
      <c r="W60" s="500"/>
      <c r="X60" s="500"/>
      <c r="Y60" s="500"/>
      <c r="Z60" s="500"/>
      <c r="AA60" s="500"/>
      <c r="AB60" s="88"/>
    </row>
    <row r="61" spans="1:28" x14ac:dyDescent="0.4">
      <c r="A61" s="85"/>
      <c r="B61" s="434" t="s">
        <v>223</v>
      </c>
      <c r="C61" s="434"/>
      <c r="D61" s="434"/>
      <c r="E61" s="486"/>
      <c r="F61" s="486"/>
      <c r="G61" s="486"/>
      <c r="H61" s="486"/>
      <c r="I61" s="486"/>
      <c r="J61" s="486"/>
      <c r="K61" s="486"/>
      <c r="L61" s="486"/>
      <c r="N61" s="91" t="s">
        <v>224</v>
      </c>
      <c r="P61" s="498"/>
      <c r="Q61" s="498"/>
      <c r="R61" s="498"/>
      <c r="S61" s="86"/>
      <c r="T61" s="87"/>
      <c r="U61" s="500"/>
      <c r="V61" s="500"/>
      <c r="W61" s="500"/>
      <c r="X61" s="500"/>
      <c r="Y61" s="500"/>
      <c r="Z61" s="500"/>
      <c r="AA61" s="500"/>
      <c r="AB61" s="88"/>
    </row>
    <row r="62" spans="1:28" ht="12" customHeight="1" thickBot="1" x14ac:dyDescent="0.45">
      <c r="A62" s="92"/>
      <c r="B62" s="93"/>
      <c r="C62" s="93"/>
      <c r="D62" s="93"/>
      <c r="E62" s="93"/>
      <c r="F62" s="93"/>
      <c r="G62" s="93"/>
      <c r="H62" s="93"/>
      <c r="I62" s="93"/>
      <c r="J62" s="93"/>
      <c r="K62" s="93"/>
      <c r="L62" s="93"/>
      <c r="M62" s="93"/>
      <c r="N62" s="93"/>
      <c r="O62" s="93"/>
      <c r="P62" s="93"/>
      <c r="Q62" s="93"/>
      <c r="R62" s="93"/>
      <c r="S62" s="94"/>
      <c r="T62" s="95"/>
      <c r="U62" s="93"/>
      <c r="V62" s="93"/>
      <c r="W62" s="93"/>
      <c r="X62" s="93"/>
      <c r="Y62" s="93"/>
      <c r="Z62" s="93"/>
      <c r="AA62" s="93"/>
      <c r="AB62" s="96"/>
    </row>
  </sheetData>
  <mergeCells count="63">
    <mergeCell ref="E8:I9"/>
    <mergeCell ref="N8:R9"/>
    <mergeCell ref="U8:AA61"/>
    <mergeCell ref="B9:D9"/>
    <mergeCell ref="P11:R12"/>
    <mergeCell ref="P14:R15"/>
    <mergeCell ref="P17:R18"/>
    <mergeCell ref="P20:R21"/>
    <mergeCell ref="P23:R24"/>
    <mergeCell ref="P26:R27"/>
    <mergeCell ref="B35:B36"/>
    <mergeCell ref="D35:G36"/>
    <mergeCell ref="I35:L36"/>
    <mergeCell ref="N35:N36"/>
    <mergeCell ref="P35:R36"/>
    <mergeCell ref="B33:B34"/>
    <mergeCell ref="B2:AA2"/>
    <mergeCell ref="E5:I6"/>
    <mergeCell ref="P5:R6"/>
    <mergeCell ref="U5:AA5"/>
    <mergeCell ref="B6:D6"/>
    <mergeCell ref="D33:G34"/>
    <mergeCell ref="I33:L34"/>
    <mergeCell ref="N33:N34"/>
    <mergeCell ref="P33:R34"/>
    <mergeCell ref="D31:G31"/>
    <mergeCell ref="I31:L31"/>
    <mergeCell ref="P31:R31"/>
    <mergeCell ref="P43:R44"/>
    <mergeCell ref="B37:B38"/>
    <mergeCell ref="D37:G38"/>
    <mergeCell ref="I37:L38"/>
    <mergeCell ref="N37:N38"/>
    <mergeCell ref="P37:R38"/>
    <mergeCell ref="B39:B40"/>
    <mergeCell ref="D39:G40"/>
    <mergeCell ref="I39:L40"/>
    <mergeCell ref="N39:N40"/>
    <mergeCell ref="P39:R40"/>
    <mergeCell ref="B41:B42"/>
    <mergeCell ref="D41:G42"/>
    <mergeCell ref="I41:L42"/>
    <mergeCell ref="N41:N42"/>
    <mergeCell ref="P41:R42"/>
    <mergeCell ref="D48:G48"/>
    <mergeCell ref="I48:N48"/>
    <mergeCell ref="P48:R48"/>
    <mergeCell ref="B50:B51"/>
    <mergeCell ref="D50:G51"/>
    <mergeCell ref="I50:N51"/>
    <mergeCell ref="P50:R51"/>
    <mergeCell ref="P56:R57"/>
    <mergeCell ref="E60:L61"/>
    <mergeCell ref="P60:R61"/>
    <mergeCell ref="B61:D61"/>
    <mergeCell ref="B52:B53"/>
    <mergeCell ref="D52:G53"/>
    <mergeCell ref="I52:N53"/>
    <mergeCell ref="P52:R53"/>
    <mergeCell ref="B54:B55"/>
    <mergeCell ref="D54:G55"/>
    <mergeCell ref="I54:N55"/>
    <mergeCell ref="P54:R55"/>
  </mergeCells>
  <pageMargins left="0.7" right="0.7" top="0.75" bottom="0.75" header="0.3" footer="0.3"/>
  <pageSetup paperSize="9" scale="4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pageSetUpPr fitToPage="1"/>
  </sheetPr>
  <dimension ref="A1:AB62"/>
  <sheetViews>
    <sheetView zoomScale="55" zoomScaleNormal="55" workbookViewId="0">
      <selection activeCell="F26" sqref="F26:F27"/>
    </sheetView>
  </sheetViews>
  <sheetFormatPr defaultColWidth="9.109375" defaultRowHeight="21" x14ac:dyDescent="0.4"/>
  <cols>
    <col min="1" max="1" width="2.44140625" style="18" customWidth="1"/>
    <col min="2" max="2" width="21.88671875" style="18" customWidth="1"/>
    <col min="3" max="3" width="1.44140625" style="18" customWidth="1"/>
    <col min="4" max="4" width="7.44140625" style="18" customWidth="1"/>
    <col min="5" max="5" width="17.88671875" style="18" customWidth="1"/>
    <col min="6" max="6" width="1.5546875" style="18" customWidth="1"/>
    <col min="7" max="7" width="9.109375" style="18"/>
    <col min="8" max="8" width="1.5546875" style="18" customWidth="1"/>
    <col min="9" max="9" width="25.88671875" style="18" customWidth="1"/>
    <col min="10" max="10" width="2.44140625" style="18" customWidth="1"/>
    <col min="11" max="11" width="1.5546875" style="18" customWidth="1"/>
    <col min="12" max="12" width="14.88671875" style="18" customWidth="1"/>
    <col min="13" max="13" width="1.5546875" style="18" customWidth="1"/>
    <col min="14" max="14" width="40.109375" style="18" customWidth="1"/>
    <col min="15" max="15" width="1.44140625" style="18" customWidth="1"/>
    <col min="16" max="18" width="9.109375" style="18"/>
    <col min="19" max="20" width="2.44140625" style="18" customWidth="1"/>
    <col min="21" max="22" width="9.109375" style="18"/>
    <col min="23" max="23" width="19.109375" style="18" customWidth="1"/>
    <col min="24" max="27" width="9.109375" style="18"/>
    <col min="28" max="28" width="2.44140625" style="18" customWidth="1"/>
    <col min="29" max="16384" width="9.109375" style="18"/>
  </cols>
  <sheetData>
    <row r="1" spans="1:28" s="72" customFormat="1" ht="12" customHeight="1" x14ac:dyDescent="0.4">
      <c r="A1" s="69"/>
      <c r="B1" s="70"/>
      <c r="C1" s="70"/>
      <c r="D1" s="70"/>
      <c r="E1" s="70"/>
      <c r="F1" s="70"/>
      <c r="G1" s="70"/>
      <c r="H1" s="70"/>
      <c r="I1" s="70"/>
      <c r="J1" s="70"/>
      <c r="K1" s="70"/>
      <c r="L1" s="70"/>
      <c r="M1" s="70"/>
      <c r="N1" s="70"/>
      <c r="O1" s="70"/>
      <c r="P1" s="70"/>
      <c r="Q1" s="70"/>
      <c r="R1" s="70"/>
      <c r="S1" s="70"/>
      <c r="T1" s="70"/>
      <c r="U1" s="70"/>
      <c r="V1" s="70"/>
      <c r="W1" s="70"/>
      <c r="X1" s="70"/>
      <c r="Y1" s="70"/>
      <c r="Z1" s="70"/>
      <c r="AA1" s="70"/>
      <c r="AB1" s="71"/>
    </row>
    <row r="2" spans="1:28" s="72" customFormat="1" ht="33.6" x14ac:dyDescent="0.65">
      <c r="A2" s="73"/>
      <c r="B2" s="470" t="s">
        <v>201</v>
      </c>
      <c r="C2" s="470"/>
      <c r="D2" s="470"/>
      <c r="E2" s="470"/>
      <c r="F2" s="470"/>
      <c r="G2" s="470"/>
      <c r="H2" s="470"/>
      <c r="I2" s="470"/>
      <c r="J2" s="470"/>
      <c r="K2" s="470"/>
      <c r="L2" s="470"/>
      <c r="M2" s="470"/>
      <c r="N2" s="470"/>
      <c r="O2" s="470"/>
      <c r="P2" s="470"/>
      <c r="Q2" s="470"/>
      <c r="R2" s="470"/>
      <c r="S2" s="470"/>
      <c r="T2" s="470"/>
      <c r="U2" s="470"/>
      <c r="V2" s="470"/>
      <c r="W2" s="470"/>
      <c r="X2" s="470"/>
      <c r="Y2" s="470"/>
      <c r="Z2" s="470"/>
      <c r="AA2" s="470"/>
      <c r="AB2" s="74"/>
    </row>
    <row r="3" spans="1:28" s="72" customFormat="1" ht="12.75" customHeight="1" x14ac:dyDescent="0.4">
      <c r="A3" s="75"/>
      <c r="B3" s="76"/>
      <c r="C3" s="76"/>
      <c r="D3" s="77"/>
      <c r="E3" s="77"/>
      <c r="F3" s="77"/>
      <c r="G3" s="77"/>
      <c r="H3" s="77"/>
      <c r="I3" s="77"/>
      <c r="J3" s="77"/>
      <c r="K3" s="77"/>
      <c r="L3" s="77"/>
      <c r="M3" s="77"/>
      <c r="N3" s="77"/>
      <c r="O3" s="77"/>
      <c r="P3" s="77"/>
      <c r="Q3" s="77"/>
      <c r="R3" s="77"/>
      <c r="S3" s="77"/>
      <c r="T3" s="77"/>
      <c r="U3" s="78"/>
      <c r="V3" s="78"/>
      <c r="W3" s="78"/>
      <c r="X3" s="78"/>
      <c r="Y3" s="78"/>
      <c r="Z3" s="78"/>
      <c r="AA3" s="78"/>
      <c r="AB3" s="79"/>
    </row>
    <row r="4" spans="1:28" ht="12" customHeight="1" x14ac:dyDescent="0.4">
      <c r="A4" s="80"/>
      <c r="B4" s="81"/>
      <c r="C4" s="81"/>
      <c r="D4" s="81"/>
      <c r="E4" s="81"/>
      <c r="F4" s="81"/>
      <c r="G4" s="81"/>
      <c r="H4" s="81"/>
      <c r="I4" s="81"/>
      <c r="J4" s="81"/>
      <c r="K4" s="81"/>
      <c r="L4" s="81"/>
      <c r="M4" s="81"/>
      <c r="N4" s="81"/>
      <c r="O4" s="81"/>
      <c r="P4" s="81"/>
      <c r="Q4" s="81"/>
      <c r="R4" s="81"/>
      <c r="S4" s="82"/>
      <c r="T4" s="83"/>
      <c r="U4" s="81"/>
      <c r="V4" s="81"/>
      <c r="W4" s="81"/>
      <c r="X4" s="81"/>
      <c r="Y4" s="81"/>
      <c r="Z4" s="81"/>
      <c r="AA4" s="81"/>
      <c r="AB4" s="84"/>
    </row>
    <row r="5" spans="1:28" ht="18.75" customHeight="1" x14ac:dyDescent="0.4">
      <c r="A5" s="85"/>
      <c r="E5" s="435"/>
      <c r="F5" s="435"/>
      <c r="G5" s="435"/>
      <c r="H5" s="435"/>
      <c r="I5" s="435"/>
      <c r="P5" s="483"/>
      <c r="Q5" s="483"/>
      <c r="R5" s="483"/>
      <c r="S5" s="86"/>
      <c r="T5" s="87"/>
      <c r="U5" s="434" t="s">
        <v>202</v>
      </c>
      <c r="V5" s="434"/>
      <c r="W5" s="434"/>
      <c r="X5" s="434"/>
      <c r="Y5" s="434"/>
      <c r="Z5" s="434"/>
      <c r="AA5" s="434"/>
      <c r="AB5" s="88"/>
    </row>
    <row r="6" spans="1:28" ht="18.75" customHeight="1" x14ac:dyDescent="0.4">
      <c r="A6" s="85"/>
      <c r="B6" s="435" t="s">
        <v>203</v>
      </c>
      <c r="C6" s="435"/>
      <c r="D6" s="435"/>
      <c r="E6" s="482"/>
      <c r="F6" s="482"/>
      <c r="G6" s="482"/>
      <c r="H6" s="482"/>
      <c r="I6" s="482"/>
      <c r="L6" s="18" t="s">
        <v>204</v>
      </c>
      <c r="P6" s="484"/>
      <c r="Q6" s="484"/>
      <c r="R6" s="484"/>
      <c r="S6" s="86"/>
      <c r="T6" s="87"/>
      <c r="AB6" s="88"/>
    </row>
    <row r="7" spans="1:28" ht="7.5" customHeight="1" x14ac:dyDescent="0.4">
      <c r="A7" s="85"/>
      <c r="B7" s="299"/>
      <c r="C7" s="299"/>
      <c r="D7" s="299"/>
      <c r="E7" s="299"/>
      <c r="F7" s="299"/>
      <c r="G7" s="299"/>
      <c r="H7" s="299"/>
      <c r="I7" s="299"/>
      <c r="J7" s="299"/>
      <c r="K7" s="299"/>
      <c r="L7" s="299"/>
      <c r="M7" s="299"/>
      <c r="N7" s="299"/>
      <c r="O7" s="299"/>
      <c r="P7" s="299"/>
      <c r="Q7" s="299"/>
      <c r="R7" s="299"/>
      <c r="S7" s="86"/>
      <c r="T7" s="87"/>
      <c r="AB7" s="88"/>
    </row>
    <row r="8" spans="1:28" ht="18.75" customHeight="1" x14ac:dyDescent="0.4">
      <c r="A8" s="85"/>
      <c r="E8" s="485"/>
      <c r="F8" s="485"/>
      <c r="G8" s="485"/>
      <c r="H8" s="485"/>
      <c r="I8" s="485"/>
      <c r="N8" s="435"/>
      <c r="O8" s="435"/>
      <c r="P8" s="435"/>
      <c r="Q8" s="435"/>
      <c r="R8" s="435"/>
      <c r="S8" s="86"/>
      <c r="T8" s="87"/>
      <c r="U8" s="500"/>
      <c r="V8" s="500"/>
      <c r="W8" s="500"/>
      <c r="X8" s="500"/>
      <c r="Y8" s="500"/>
      <c r="Z8" s="500"/>
      <c r="AA8" s="500"/>
      <c r="AB8" s="88"/>
    </row>
    <row r="9" spans="1:28" ht="18.75" customHeight="1" x14ac:dyDescent="0.4">
      <c r="A9" s="85"/>
      <c r="B9" s="435" t="s">
        <v>205</v>
      </c>
      <c r="C9" s="435"/>
      <c r="D9" s="435"/>
      <c r="E9" s="486"/>
      <c r="F9" s="486"/>
      <c r="G9" s="486"/>
      <c r="H9" s="486"/>
      <c r="I9" s="486"/>
      <c r="L9" s="299" t="s">
        <v>206</v>
      </c>
      <c r="M9" s="301"/>
      <c r="N9" s="482"/>
      <c r="O9" s="482"/>
      <c r="P9" s="482"/>
      <c r="Q9" s="482"/>
      <c r="R9" s="482"/>
      <c r="S9" s="86"/>
      <c r="T9" s="87"/>
      <c r="U9" s="500"/>
      <c r="V9" s="500"/>
      <c r="W9" s="500"/>
      <c r="X9" s="500"/>
      <c r="Y9" s="500"/>
      <c r="Z9" s="500"/>
      <c r="AA9" s="500"/>
      <c r="AB9" s="88"/>
    </row>
    <row r="10" spans="1:28" ht="8.25" customHeight="1" x14ac:dyDescent="0.4">
      <c r="A10" s="85"/>
      <c r="S10" s="86"/>
      <c r="T10" s="87"/>
      <c r="U10" s="500"/>
      <c r="V10" s="500"/>
      <c r="W10" s="500"/>
      <c r="X10" s="500"/>
      <c r="Y10" s="500"/>
      <c r="Z10" s="500"/>
      <c r="AA10" s="500"/>
      <c r="AB10" s="88"/>
    </row>
    <row r="11" spans="1:28" ht="18.75" customHeight="1" x14ac:dyDescent="0.4">
      <c r="A11" s="85"/>
      <c r="P11" s="480"/>
      <c r="Q11" s="480"/>
      <c r="R11" s="480"/>
      <c r="S11" s="86"/>
      <c r="T11" s="87"/>
      <c r="U11" s="500"/>
      <c r="V11" s="500"/>
      <c r="W11" s="500"/>
      <c r="X11" s="500"/>
      <c r="Y11" s="500"/>
      <c r="Z11" s="500"/>
      <c r="AA11" s="500"/>
      <c r="AB11" s="88"/>
    </row>
    <row r="12" spans="1:28" ht="18.75" customHeight="1" x14ac:dyDescent="0.4">
      <c r="A12" s="85"/>
      <c r="C12" s="36"/>
      <c r="D12" s="36" t="s">
        <v>207</v>
      </c>
      <c r="F12" s="36"/>
      <c r="G12" s="36"/>
      <c r="H12" s="36"/>
      <c r="I12" s="36"/>
      <c r="J12" s="36"/>
      <c r="K12" s="36"/>
      <c r="L12" s="36"/>
      <c r="M12" s="36"/>
      <c r="N12" s="36"/>
      <c r="O12" s="36"/>
      <c r="P12" s="487"/>
      <c r="Q12" s="487"/>
      <c r="R12" s="487"/>
      <c r="S12" s="86"/>
      <c r="T12" s="87"/>
      <c r="U12" s="500"/>
      <c r="V12" s="500"/>
      <c r="W12" s="500"/>
      <c r="X12" s="500"/>
      <c r="Y12" s="500"/>
      <c r="Z12" s="500"/>
      <c r="AA12" s="500"/>
      <c r="AB12" s="88"/>
    </row>
    <row r="13" spans="1:28" ht="8.25" customHeight="1" x14ac:dyDescent="0.4">
      <c r="A13" s="85"/>
      <c r="S13" s="86"/>
      <c r="T13" s="87"/>
      <c r="U13" s="500"/>
      <c r="V13" s="500"/>
      <c r="W13" s="500"/>
      <c r="X13" s="500"/>
      <c r="Y13" s="500"/>
      <c r="Z13" s="500"/>
      <c r="AA13" s="500"/>
      <c r="AB13" s="88"/>
    </row>
    <row r="14" spans="1:28" ht="18.75" customHeight="1" x14ac:dyDescent="0.4">
      <c r="A14" s="85"/>
      <c r="P14" s="480">
        <f>P43</f>
        <v>0</v>
      </c>
      <c r="Q14" s="480"/>
      <c r="R14" s="480"/>
      <c r="S14" s="86"/>
      <c r="T14" s="87"/>
      <c r="U14" s="500"/>
      <c r="V14" s="500"/>
      <c r="W14" s="500"/>
      <c r="X14" s="500"/>
      <c r="Y14" s="500"/>
      <c r="Z14" s="500"/>
      <c r="AA14" s="500"/>
      <c r="AB14" s="88"/>
    </row>
    <row r="15" spans="1:28" ht="18.75" customHeight="1" x14ac:dyDescent="0.4">
      <c r="A15" s="85"/>
      <c r="C15" s="36"/>
      <c r="D15" s="36" t="s">
        <v>208</v>
      </c>
      <c r="P15" s="487"/>
      <c r="Q15" s="487"/>
      <c r="R15" s="487"/>
      <c r="S15" s="86"/>
      <c r="T15" s="87"/>
      <c r="U15" s="500"/>
      <c r="V15" s="500"/>
      <c r="W15" s="500"/>
      <c r="X15" s="500"/>
      <c r="Y15" s="500"/>
      <c r="Z15" s="500"/>
      <c r="AA15" s="500"/>
      <c r="AB15" s="88"/>
    </row>
    <row r="16" spans="1:28" ht="7.5" customHeight="1" x14ac:dyDescent="0.4">
      <c r="A16" s="85"/>
      <c r="S16" s="86"/>
      <c r="T16" s="87"/>
      <c r="U16" s="500"/>
      <c r="V16" s="500"/>
      <c r="W16" s="500"/>
      <c r="X16" s="500"/>
      <c r="Y16" s="500"/>
      <c r="Z16" s="500"/>
      <c r="AA16" s="500"/>
      <c r="AB16" s="88"/>
    </row>
    <row r="17" spans="1:28" ht="18" customHeight="1" x14ac:dyDescent="0.4">
      <c r="A17" s="85"/>
      <c r="P17" s="480">
        <f>-P56</f>
        <v>0</v>
      </c>
      <c r="Q17" s="480"/>
      <c r="R17" s="480"/>
      <c r="S17" s="86"/>
      <c r="T17" s="87"/>
      <c r="U17" s="500"/>
      <c r="V17" s="500"/>
      <c r="W17" s="500"/>
      <c r="X17" s="500"/>
      <c r="Y17" s="500"/>
      <c r="Z17" s="500"/>
      <c r="AA17" s="500"/>
      <c r="AB17" s="88"/>
    </row>
    <row r="18" spans="1:28" ht="18" customHeight="1" x14ac:dyDescent="0.4">
      <c r="A18" s="85"/>
      <c r="C18" s="36"/>
      <c r="D18" s="36" t="s">
        <v>209</v>
      </c>
      <c r="P18" s="487"/>
      <c r="Q18" s="487"/>
      <c r="R18" s="487"/>
      <c r="S18" s="86"/>
      <c r="T18" s="87"/>
      <c r="U18" s="500"/>
      <c r="V18" s="500"/>
      <c r="W18" s="500"/>
      <c r="X18" s="500"/>
      <c r="Y18" s="500"/>
      <c r="Z18" s="500"/>
      <c r="AA18" s="500"/>
      <c r="AB18" s="88"/>
    </row>
    <row r="19" spans="1:28" ht="8.25" customHeight="1" x14ac:dyDescent="0.4">
      <c r="A19" s="85"/>
      <c r="S19" s="86"/>
      <c r="T19" s="87"/>
      <c r="U19" s="500"/>
      <c r="V19" s="500"/>
      <c r="W19" s="500"/>
      <c r="X19" s="500"/>
      <c r="Y19" s="500"/>
      <c r="Z19" s="500"/>
      <c r="AA19" s="500"/>
      <c r="AB19" s="88"/>
    </row>
    <row r="20" spans="1:28" ht="18" customHeight="1" x14ac:dyDescent="0.4">
      <c r="A20" s="85"/>
      <c r="P20" s="480">
        <f>P11+P14+P17</f>
        <v>0</v>
      </c>
      <c r="Q20" s="480"/>
      <c r="R20" s="480"/>
      <c r="S20" s="86"/>
      <c r="T20" s="87"/>
      <c r="U20" s="500"/>
      <c r="V20" s="500"/>
      <c r="W20" s="500"/>
      <c r="X20" s="500"/>
      <c r="Y20" s="500"/>
      <c r="Z20" s="500"/>
      <c r="AA20" s="500"/>
      <c r="AB20" s="88"/>
    </row>
    <row r="21" spans="1:28" ht="18" customHeight="1" x14ac:dyDescent="0.4">
      <c r="A21" s="85"/>
      <c r="C21" s="36"/>
      <c r="D21" s="36" t="s">
        <v>210</v>
      </c>
      <c r="F21" s="36"/>
      <c r="G21" s="36"/>
      <c r="H21" s="36"/>
      <c r="I21" s="36"/>
      <c r="J21" s="36"/>
      <c r="K21" s="36"/>
      <c r="L21" s="36"/>
      <c r="M21" s="36"/>
      <c r="N21" s="36"/>
      <c r="O21" s="36"/>
      <c r="P21" s="487"/>
      <c r="Q21" s="487"/>
      <c r="R21" s="487"/>
      <c r="S21" s="86"/>
      <c r="T21" s="87"/>
      <c r="U21" s="500"/>
      <c r="V21" s="500"/>
      <c r="W21" s="500"/>
      <c r="X21" s="500"/>
      <c r="Y21" s="500"/>
      <c r="Z21" s="500"/>
      <c r="AA21" s="500"/>
      <c r="AB21" s="88"/>
    </row>
    <row r="22" spans="1:28" ht="8.25" customHeight="1" x14ac:dyDescent="0.4">
      <c r="A22" s="85"/>
      <c r="S22" s="86"/>
      <c r="T22" s="87"/>
      <c r="U22" s="500"/>
      <c r="V22" s="500"/>
      <c r="W22" s="500"/>
      <c r="X22" s="500"/>
      <c r="Y22" s="500"/>
      <c r="Z22" s="500"/>
      <c r="AA22" s="500"/>
      <c r="AB22" s="88"/>
    </row>
    <row r="23" spans="1:28" ht="18" customHeight="1" x14ac:dyDescent="0.4">
      <c r="A23" s="85"/>
      <c r="P23" s="480"/>
      <c r="Q23" s="480"/>
      <c r="R23" s="480"/>
      <c r="S23" s="86"/>
      <c r="T23" s="87"/>
      <c r="U23" s="500"/>
      <c r="V23" s="500"/>
      <c r="W23" s="500"/>
      <c r="X23" s="500"/>
      <c r="Y23" s="500"/>
      <c r="Z23" s="500"/>
      <c r="AA23" s="500"/>
      <c r="AB23" s="88"/>
    </row>
    <row r="24" spans="1:28" ht="18" customHeight="1" x14ac:dyDescent="0.4">
      <c r="A24" s="85"/>
      <c r="D24" s="36" t="s">
        <v>211</v>
      </c>
      <c r="F24" s="36"/>
      <c r="G24" s="36"/>
      <c r="H24" s="36"/>
      <c r="I24" s="36"/>
      <c r="J24" s="36"/>
      <c r="K24" s="36"/>
      <c r="L24" s="36"/>
      <c r="M24" s="36"/>
      <c r="N24" s="36"/>
      <c r="O24" s="36"/>
      <c r="P24" s="487"/>
      <c r="Q24" s="487"/>
      <c r="R24" s="487"/>
      <c r="S24" s="86"/>
      <c r="T24" s="87"/>
      <c r="U24" s="500"/>
      <c r="V24" s="500"/>
      <c r="W24" s="500"/>
      <c r="X24" s="500"/>
      <c r="Y24" s="500"/>
      <c r="Z24" s="500"/>
      <c r="AA24" s="500"/>
      <c r="AB24" s="88"/>
    </row>
    <row r="25" spans="1:28" ht="8.25" customHeight="1" x14ac:dyDescent="0.4">
      <c r="A25" s="85"/>
      <c r="S25" s="86"/>
      <c r="T25" s="87"/>
      <c r="U25" s="500"/>
      <c r="V25" s="500"/>
      <c r="W25" s="500"/>
      <c r="X25" s="500"/>
      <c r="Y25" s="500"/>
      <c r="Z25" s="500"/>
      <c r="AA25" s="500"/>
      <c r="AB25" s="88"/>
    </row>
    <row r="26" spans="1:28" ht="18" customHeight="1" x14ac:dyDescent="0.4">
      <c r="A26" s="85"/>
      <c r="P26" s="480">
        <f>P23-P20</f>
        <v>0</v>
      </c>
      <c r="Q26" s="480"/>
      <c r="R26" s="480"/>
      <c r="S26" s="86"/>
      <c r="T26" s="87"/>
      <c r="U26" s="500"/>
      <c r="V26" s="500"/>
      <c r="W26" s="500"/>
      <c r="X26" s="500"/>
      <c r="Y26" s="500"/>
      <c r="Z26" s="500"/>
      <c r="AA26" s="500"/>
      <c r="AB26" s="88"/>
    </row>
    <row r="27" spans="1:28" ht="18" customHeight="1" thickBot="1" x14ac:dyDescent="0.45">
      <c r="A27" s="85"/>
      <c r="D27" s="36" t="s">
        <v>212</v>
      </c>
      <c r="F27" s="36"/>
      <c r="G27" s="36"/>
      <c r="H27" s="36"/>
      <c r="I27" s="36"/>
      <c r="J27" s="36"/>
      <c r="K27" s="36"/>
      <c r="L27" s="36"/>
      <c r="M27" s="36"/>
      <c r="N27" s="36"/>
      <c r="O27" s="36"/>
      <c r="P27" s="481"/>
      <c r="Q27" s="481"/>
      <c r="R27" s="481"/>
      <c r="S27" s="86"/>
      <c r="T27" s="87"/>
      <c r="U27" s="500"/>
      <c r="V27" s="500"/>
      <c r="W27" s="500"/>
      <c r="X27" s="500"/>
      <c r="Y27" s="500"/>
      <c r="Z27" s="500"/>
      <c r="AA27" s="500"/>
      <c r="AB27" s="88"/>
    </row>
    <row r="28" spans="1:28" ht="18.75" customHeight="1" thickTop="1" x14ac:dyDescent="0.4">
      <c r="A28" s="85"/>
      <c r="S28" s="86"/>
      <c r="T28" s="87"/>
      <c r="U28" s="500"/>
      <c r="V28" s="500"/>
      <c r="W28" s="500"/>
      <c r="X28" s="500"/>
      <c r="Y28" s="500"/>
      <c r="Z28" s="500"/>
      <c r="AA28" s="500"/>
      <c r="AB28" s="88"/>
    </row>
    <row r="29" spans="1:28" ht="18" customHeight="1" x14ac:dyDescent="0.4">
      <c r="A29" s="85"/>
      <c r="B29" s="36" t="s">
        <v>213</v>
      </c>
      <c r="S29" s="86"/>
      <c r="T29" s="87"/>
      <c r="U29" s="500"/>
      <c r="V29" s="500"/>
      <c r="W29" s="500"/>
      <c r="X29" s="500"/>
      <c r="Y29" s="500"/>
      <c r="Z29" s="500"/>
      <c r="AA29" s="500"/>
      <c r="AB29" s="88"/>
    </row>
    <row r="30" spans="1:28" ht="8.25" customHeight="1" x14ac:dyDescent="0.4">
      <c r="A30" s="85"/>
      <c r="S30" s="86"/>
      <c r="T30" s="87"/>
      <c r="U30" s="500"/>
      <c r="V30" s="500"/>
      <c r="W30" s="500"/>
      <c r="X30" s="500"/>
      <c r="Y30" s="500"/>
      <c r="Z30" s="500"/>
      <c r="AA30" s="500"/>
      <c r="AB30" s="88"/>
    </row>
    <row r="31" spans="1:28" ht="18" customHeight="1" x14ac:dyDescent="0.4">
      <c r="A31" s="85"/>
      <c r="B31" s="89" t="s">
        <v>214</v>
      </c>
      <c r="C31" s="89"/>
      <c r="D31" s="488" t="s">
        <v>215</v>
      </c>
      <c r="E31" s="488"/>
      <c r="F31" s="488"/>
      <c r="G31" s="488"/>
      <c r="H31" s="302"/>
      <c r="I31" s="488" t="s">
        <v>216</v>
      </c>
      <c r="J31" s="488"/>
      <c r="K31" s="488"/>
      <c r="L31" s="488"/>
      <c r="M31" s="302"/>
      <c r="N31" s="302" t="s">
        <v>217</v>
      </c>
      <c r="O31" s="302"/>
      <c r="P31" s="489" t="s">
        <v>218</v>
      </c>
      <c r="Q31" s="489"/>
      <c r="R31" s="489"/>
      <c r="S31" s="86"/>
      <c r="T31" s="87"/>
      <c r="U31" s="500"/>
      <c r="V31" s="500"/>
      <c r="W31" s="500"/>
      <c r="X31" s="500"/>
      <c r="Y31" s="500"/>
      <c r="Z31" s="500"/>
      <c r="AA31" s="500"/>
      <c r="AB31" s="88"/>
    </row>
    <row r="32" spans="1:28" ht="8.25" customHeight="1" x14ac:dyDescent="0.4">
      <c r="A32" s="85"/>
      <c r="B32" s="89"/>
      <c r="C32" s="89"/>
      <c r="D32" s="302"/>
      <c r="E32" s="302"/>
      <c r="F32" s="302"/>
      <c r="G32" s="302"/>
      <c r="H32" s="302"/>
      <c r="I32" s="302"/>
      <c r="J32" s="302"/>
      <c r="K32" s="302"/>
      <c r="L32" s="302"/>
      <c r="M32" s="302"/>
      <c r="N32" s="302"/>
      <c r="O32" s="302"/>
      <c r="P32" s="90"/>
      <c r="Q32" s="90"/>
      <c r="R32" s="90"/>
      <c r="S32" s="86"/>
      <c r="T32" s="87"/>
      <c r="U32" s="500"/>
      <c r="V32" s="500"/>
      <c r="W32" s="500"/>
      <c r="X32" s="500"/>
      <c r="Y32" s="500"/>
      <c r="Z32" s="500"/>
      <c r="AA32" s="500"/>
      <c r="AB32" s="88"/>
    </row>
    <row r="33" spans="1:28" ht="18" customHeight="1" x14ac:dyDescent="0.4">
      <c r="A33" s="85"/>
      <c r="B33" s="490"/>
      <c r="C33" s="299"/>
      <c r="D33" s="435"/>
      <c r="E33" s="435"/>
      <c r="F33" s="435"/>
      <c r="G33" s="435"/>
      <c r="H33" s="299"/>
      <c r="I33" s="435"/>
      <c r="J33" s="435"/>
      <c r="K33" s="435"/>
      <c r="L33" s="435"/>
      <c r="M33" s="299"/>
      <c r="N33" s="435"/>
      <c r="O33" s="299"/>
      <c r="P33" s="492"/>
      <c r="Q33" s="492"/>
      <c r="R33" s="492"/>
      <c r="S33" s="86"/>
      <c r="T33" s="87"/>
      <c r="U33" s="500"/>
      <c r="V33" s="500"/>
      <c r="W33" s="500"/>
      <c r="X33" s="500"/>
      <c r="Y33" s="500"/>
      <c r="Z33" s="500"/>
      <c r="AA33" s="500"/>
      <c r="AB33" s="88"/>
    </row>
    <row r="34" spans="1:28" ht="18" customHeight="1" x14ac:dyDescent="0.4">
      <c r="A34" s="85"/>
      <c r="B34" s="491"/>
      <c r="C34" s="299"/>
      <c r="D34" s="482"/>
      <c r="E34" s="482"/>
      <c r="F34" s="482"/>
      <c r="G34" s="482"/>
      <c r="H34" s="299"/>
      <c r="I34" s="482"/>
      <c r="J34" s="482"/>
      <c r="K34" s="482"/>
      <c r="L34" s="482"/>
      <c r="M34" s="299"/>
      <c r="N34" s="482"/>
      <c r="O34" s="299"/>
      <c r="P34" s="493"/>
      <c r="Q34" s="493"/>
      <c r="R34" s="493"/>
      <c r="S34" s="86"/>
      <c r="T34" s="87"/>
      <c r="U34" s="500"/>
      <c r="V34" s="500"/>
      <c r="W34" s="500"/>
      <c r="X34" s="500"/>
      <c r="Y34" s="500"/>
      <c r="Z34" s="500"/>
      <c r="AA34" s="500"/>
      <c r="AB34" s="88"/>
    </row>
    <row r="35" spans="1:28" ht="18" customHeight="1" x14ac:dyDescent="0.4">
      <c r="A35" s="85"/>
      <c r="B35" s="490"/>
      <c r="C35" s="299"/>
      <c r="D35" s="435"/>
      <c r="E35" s="435"/>
      <c r="F35" s="435"/>
      <c r="G35" s="435"/>
      <c r="H35" s="299"/>
      <c r="I35" s="435"/>
      <c r="J35" s="435"/>
      <c r="K35" s="435"/>
      <c r="L35" s="435"/>
      <c r="M35" s="299"/>
      <c r="N35" s="435"/>
      <c r="O35" s="299"/>
      <c r="P35" s="492"/>
      <c r="Q35" s="492"/>
      <c r="R35" s="492"/>
      <c r="S35" s="86"/>
      <c r="T35" s="87"/>
      <c r="U35" s="500"/>
      <c r="V35" s="500"/>
      <c r="W35" s="500"/>
      <c r="X35" s="500"/>
      <c r="Y35" s="500"/>
      <c r="Z35" s="500"/>
      <c r="AA35" s="500"/>
      <c r="AB35" s="88"/>
    </row>
    <row r="36" spans="1:28" ht="18" customHeight="1" x14ac:dyDescent="0.4">
      <c r="A36" s="85"/>
      <c r="B36" s="491"/>
      <c r="C36" s="299"/>
      <c r="D36" s="482"/>
      <c r="E36" s="482"/>
      <c r="F36" s="482"/>
      <c r="G36" s="482"/>
      <c r="H36" s="299"/>
      <c r="I36" s="482"/>
      <c r="J36" s="482"/>
      <c r="K36" s="482"/>
      <c r="L36" s="482"/>
      <c r="M36" s="299"/>
      <c r="N36" s="482"/>
      <c r="O36" s="299"/>
      <c r="P36" s="493"/>
      <c r="Q36" s="493"/>
      <c r="R36" s="493"/>
      <c r="S36" s="86"/>
      <c r="T36" s="87"/>
      <c r="U36" s="500"/>
      <c r="V36" s="500"/>
      <c r="W36" s="500"/>
      <c r="X36" s="500"/>
      <c r="Y36" s="500"/>
      <c r="Z36" s="500"/>
      <c r="AA36" s="500"/>
      <c r="AB36" s="88"/>
    </row>
    <row r="37" spans="1:28" ht="18" customHeight="1" x14ac:dyDescent="0.4">
      <c r="A37" s="85"/>
      <c r="B37" s="490"/>
      <c r="C37" s="299"/>
      <c r="D37" s="435"/>
      <c r="E37" s="435"/>
      <c r="F37" s="435"/>
      <c r="G37" s="435"/>
      <c r="H37" s="299"/>
      <c r="I37" s="435"/>
      <c r="J37" s="435"/>
      <c r="K37" s="435"/>
      <c r="L37" s="435"/>
      <c r="M37" s="299"/>
      <c r="N37" s="435"/>
      <c r="O37" s="299"/>
      <c r="P37" s="492"/>
      <c r="Q37" s="492"/>
      <c r="R37" s="492"/>
      <c r="S37" s="86"/>
      <c r="T37" s="87"/>
      <c r="U37" s="500"/>
      <c r="V37" s="500"/>
      <c r="W37" s="500"/>
      <c r="X37" s="500"/>
      <c r="Y37" s="500"/>
      <c r="Z37" s="500"/>
      <c r="AA37" s="500"/>
      <c r="AB37" s="88"/>
    </row>
    <row r="38" spans="1:28" ht="18" customHeight="1" x14ac:dyDescent="0.4">
      <c r="A38" s="85"/>
      <c r="B38" s="491"/>
      <c r="C38" s="299"/>
      <c r="D38" s="482"/>
      <c r="E38" s="482"/>
      <c r="F38" s="482"/>
      <c r="G38" s="482"/>
      <c r="H38" s="299"/>
      <c r="I38" s="482"/>
      <c r="J38" s="482"/>
      <c r="K38" s="482"/>
      <c r="L38" s="482"/>
      <c r="M38" s="299"/>
      <c r="N38" s="482"/>
      <c r="O38" s="299"/>
      <c r="P38" s="493"/>
      <c r="Q38" s="493"/>
      <c r="R38" s="493"/>
      <c r="S38" s="86"/>
      <c r="T38" s="87"/>
      <c r="U38" s="500"/>
      <c r="V38" s="500"/>
      <c r="W38" s="500"/>
      <c r="X38" s="500"/>
      <c r="Y38" s="500"/>
      <c r="Z38" s="500"/>
      <c r="AA38" s="500"/>
      <c r="AB38" s="88"/>
    </row>
    <row r="39" spans="1:28" ht="18" customHeight="1" x14ac:dyDescent="0.4">
      <c r="A39" s="85"/>
      <c r="B39" s="490"/>
      <c r="C39" s="299"/>
      <c r="D39" s="435"/>
      <c r="E39" s="435"/>
      <c r="F39" s="435"/>
      <c r="G39" s="435"/>
      <c r="H39" s="299"/>
      <c r="I39" s="435"/>
      <c r="J39" s="435"/>
      <c r="K39" s="435"/>
      <c r="L39" s="435"/>
      <c r="M39" s="299"/>
      <c r="N39" s="435"/>
      <c r="O39" s="299"/>
      <c r="P39" s="492"/>
      <c r="Q39" s="492"/>
      <c r="R39" s="492"/>
      <c r="S39" s="86"/>
      <c r="T39" s="87"/>
      <c r="U39" s="500"/>
      <c r="V39" s="500"/>
      <c r="W39" s="500"/>
      <c r="X39" s="500"/>
      <c r="Y39" s="500"/>
      <c r="Z39" s="500"/>
      <c r="AA39" s="500"/>
      <c r="AB39" s="88"/>
    </row>
    <row r="40" spans="1:28" ht="18.75" customHeight="1" x14ac:dyDescent="0.4">
      <c r="A40" s="85"/>
      <c r="B40" s="491"/>
      <c r="C40" s="299"/>
      <c r="D40" s="482"/>
      <c r="E40" s="482"/>
      <c r="F40" s="482"/>
      <c r="G40" s="482"/>
      <c r="H40" s="299"/>
      <c r="I40" s="482"/>
      <c r="J40" s="482"/>
      <c r="K40" s="482"/>
      <c r="L40" s="482"/>
      <c r="M40" s="299"/>
      <c r="N40" s="482"/>
      <c r="O40" s="299"/>
      <c r="P40" s="493"/>
      <c r="Q40" s="493"/>
      <c r="R40" s="493"/>
      <c r="S40" s="86"/>
      <c r="T40" s="87"/>
      <c r="U40" s="500"/>
      <c r="V40" s="500"/>
      <c r="W40" s="500"/>
      <c r="X40" s="500"/>
      <c r="Y40" s="500"/>
      <c r="Z40" s="500"/>
      <c r="AA40" s="500"/>
      <c r="AB40" s="88"/>
    </row>
    <row r="41" spans="1:28" ht="18.75" customHeight="1" x14ac:dyDescent="0.4">
      <c r="A41" s="85"/>
      <c r="B41" s="490"/>
      <c r="C41" s="299"/>
      <c r="D41" s="435"/>
      <c r="E41" s="435"/>
      <c r="F41" s="435"/>
      <c r="G41" s="435"/>
      <c r="H41" s="299"/>
      <c r="I41" s="435"/>
      <c r="J41" s="435"/>
      <c r="K41" s="435"/>
      <c r="L41" s="435"/>
      <c r="M41" s="299"/>
      <c r="N41" s="435"/>
      <c r="O41" s="299"/>
      <c r="P41" s="492"/>
      <c r="Q41" s="492"/>
      <c r="R41" s="492"/>
      <c r="S41" s="86"/>
      <c r="T41" s="87"/>
      <c r="U41" s="500"/>
      <c r="V41" s="500"/>
      <c r="W41" s="500"/>
      <c r="X41" s="500"/>
      <c r="Y41" s="500"/>
      <c r="Z41" s="500"/>
      <c r="AA41" s="500"/>
      <c r="AB41" s="88"/>
    </row>
    <row r="42" spans="1:28" ht="18.75" customHeight="1" x14ac:dyDescent="0.4">
      <c r="A42" s="85"/>
      <c r="B42" s="491"/>
      <c r="C42" s="299"/>
      <c r="D42" s="482"/>
      <c r="E42" s="482"/>
      <c r="F42" s="482"/>
      <c r="G42" s="482"/>
      <c r="H42" s="299"/>
      <c r="I42" s="482"/>
      <c r="J42" s="482"/>
      <c r="K42" s="482"/>
      <c r="L42" s="482"/>
      <c r="M42" s="299"/>
      <c r="N42" s="482"/>
      <c r="O42" s="299"/>
      <c r="P42" s="493"/>
      <c r="Q42" s="493"/>
      <c r="R42" s="493"/>
      <c r="S42" s="86"/>
      <c r="T42" s="87"/>
      <c r="U42" s="500"/>
      <c r="V42" s="500"/>
      <c r="W42" s="500"/>
      <c r="X42" s="500"/>
      <c r="Y42" s="500"/>
      <c r="Z42" s="500"/>
      <c r="AA42" s="500"/>
      <c r="AB42" s="88"/>
    </row>
    <row r="43" spans="1:28" ht="18.75" customHeight="1" x14ac:dyDescent="0.4">
      <c r="A43" s="85"/>
      <c r="P43" s="494">
        <f>SUM(P33:R42)</f>
        <v>0</v>
      </c>
      <c r="Q43" s="494"/>
      <c r="R43" s="494"/>
      <c r="S43" s="86"/>
      <c r="T43" s="87"/>
      <c r="U43" s="500"/>
      <c r="V43" s="500"/>
      <c r="W43" s="500"/>
      <c r="X43" s="500"/>
      <c r="Y43" s="500"/>
      <c r="Z43" s="500"/>
      <c r="AA43" s="500"/>
      <c r="AB43" s="88"/>
    </row>
    <row r="44" spans="1:28" ht="18.75" customHeight="1" thickBot="1" x14ac:dyDescent="0.45">
      <c r="A44" s="85"/>
      <c r="N44" s="101" t="s">
        <v>219</v>
      </c>
      <c r="O44" s="101"/>
      <c r="P44" s="481"/>
      <c r="Q44" s="481"/>
      <c r="R44" s="481"/>
      <c r="S44" s="86"/>
      <c r="T44" s="87"/>
      <c r="U44" s="500"/>
      <c r="V44" s="500"/>
      <c r="W44" s="500"/>
      <c r="X44" s="500"/>
      <c r="Y44" s="500"/>
      <c r="Z44" s="500"/>
      <c r="AA44" s="500"/>
      <c r="AB44" s="88"/>
    </row>
    <row r="45" spans="1:28" ht="8.25" customHeight="1" thickTop="1" x14ac:dyDescent="0.4">
      <c r="A45" s="85"/>
      <c r="S45" s="86"/>
      <c r="T45" s="87"/>
      <c r="U45" s="500"/>
      <c r="V45" s="500"/>
      <c r="W45" s="500"/>
      <c r="X45" s="500"/>
      <c r="Y45" s="500"/>
      <c r="Z45" s="500"/>
      <c r="AA45" s="500"/>
      <c r="AB45" s="88"/>
    </row>
    <row r="46" spans="1:28" ht="18.75" customHeight="1" x14ac:dyDescent="0.4">
      <c r="A46" s="85"/>
      <c r="B46" s="36" t="s">
        <v>220</v>
      </c>
      <c r="S46" s="86"/>
      <c r="T46" s="87"/>
      <c r="U46" s="500"/>
      <c r="V46" s="500"/>
      <c r="W46" s="500"/>
      <c r="X46" s="500"/>
      <c r="Y46" s="500"/>
      <c r="Z46" s="500"/>
      <c r="AA46" s="500"/>
      <c r="AB46" s="88"/>
    </row>
    <row r="47" spans="1:28" ht="18.75" customHeight="1" x14ac:dyDescent="0.4">
      <c r="A47" s="85"/>
      <c r="S47" s="86"/>
      <c r="T47" s="87"/>
      <c r="U47" s="500"/>
      <c r="V47" s="500"/>
      <c r="W47" s="500"/>
      <c r="X47" s="500"/>
      <c r="Y47" s="500"/>
      <c r="Z47" s="500"/>
      <c r="AA47" s="500"/>
      <c r="AB47" s="88"/>
    </row>
    <row r="48" spans="1:28" ht="18.75" customHeight="1" x14ac:dyDescent="0.4">
      <c r="A48" s="85"/>
      <c r="B48" s="89" t="s">
        <v>221</v>
      </c>
      <c r="C48" s="89"/>
      <c r="D48" s="488" t="s">
        <v>222</v>
      </c>
      <c r="E48" s="488"/>
      <c r="F48" s="488"/>
      <c r="G48" s="488"/>
      <c r="H48" s="302"/>
      <c r="I48" s="488" t="s">
        <v>217</v>
      </c>
      <c r="J48" s="488"/>
      <c r="K48" s="488"/>
      <c r="L48" s="488"/>
      <c r="M48" s="488"/>
      <c r="N48" s="488"/>
      <c r="O48" s="302"/>
      <c r="P48" s="489" t="s">
        <v>218</v>
      </c>
      <c r="Q48" s="489"/>
      <c r="R48" s="489"/>
      <c r="S48" s="86"/>
      <c r="T48" s="87"/>
      <c r="U48" s="500"/>
      <c r="V48" s="500"/>
      <c r="W48" s="500"/>
      <c r="X48" s="500"/>
      <c r="Y48" s="500"/>
      <c r="Z48" s="500"/>
      <c r="AA48" s="500"/>
      <c r="AB48" s="88"/>
    </row>
    <row r="49" spans="1:28" ht="18.75" customHeight="1" x14ac:dyDescent="0.4">
      <c r="A49" s="85"/>
      <c r="B49" s="89"/>
      <c r="C49" s="89"/>
      <c r="D49" s="302"/>
      <c r="E49" s="302"/>
      <c r="F49" s="302"/>
      <c r="G49" s="302"/>
      <c r="H49" s="302"/>
      <c r="I49" s="302"/>
      <c r="J49" s="302"/>
      <c r="K49" s="302"/>
      <c r="L49" s="302"/>
      <c r="M49" s="302"/>
      <c r="N49" s="302"/>
      <c r="O49" s="302"/>
      <c r="P49" s="90"/>
      <c r="Q49" s="90"/>
      <c r="R49" s="90"/>
      <c r="S49" s="86"/>
      <c r="T49" s="87"/>
      <c r="U49" s="500"/>
      <c r="V49" s="500"/>
      <c r="W49" s="500"/>
      <c r="X49" s="500"/>
      <c r="Y49" s="500"/>
      <c r="Z49" s="500"/>
      <c r="AA49" s="500"/>
      <c r="AB49" s="88"/>
    </row>
    <row r="50" spans="1:28" ht="18.75" customHeight="1" x14ac:dyDescent="0.4">
      <c r="A50" s="85"/>
      <c r="B50" s="490"/>
      <c r="C50" s="299"/>
      <c r="D50" s="435"/>
      <c r="E50" s="435"/>
      <c r="F50" s="435"/>
      <c r="G50" s="435"/>
      <c r="H50" s="299"/>
      <c r="I50" s="435"/>
      <c r="J50" s="435"/>
      <c r="K50" s="435"/>
      <c r="L50" s="435"/>
      <c r="M50" s="435"/>
      <c r="N50" s="435"/>
      <c r="O50" s="299"/>
      <c r="P50" s="492"/>
      <c r="Q50" s="492"/>
      <c r="R50" s="492"/>
      <c r="S50" s="86"/>
      <c r="T50" s="87"/>
      <c r="U50" s="500"/>
      <c r="V50" s="500"/>
      <c r="W50" s="500"/>
      <c r="X50" s="500"/>
      <c r="Y50" s="500"/>
      <c r="Z50" s="500"/>
      <c r="AA50" s="500"/>
      <c r="AB50" s="88"/>
    </row>
    <row r="51" spans="1:28" ht="18.75" customHeight="1" x14ac:dyDescent="0.4">
      <c r="A51" s="85"/>
      <c r="B51" s="491"/>
      <c r="C51" s="299"/>
      <c r="D51" s="482"/>
      <c r="E51" s="482"/>
      <c r="F51" s="482"/>
      <c r="G51" s="482"/>
      <c r="H51" s="299"/>
      <c r="I51" s="482"/>
      <c r="J51" s="482"/>
      <c r="K51" s="482"/>
      <c r="L51" s="482"/>
      <c r="M51" s="482"/>
      <c r="N51" s="482"/>
      <c r="O51" s="299"/>
      <c r="P51" s="493"/>
      <c r="Q51" s="493"/>
      <c r="R51" s="493"/>
      <c r="S51" s="86"/>
      <c r="T51" s="87"/>
      <c r="U51" s="500"/>
      <c r="V51" s="500"/>
      <c r="W51" s="500"/>
      <c r="X51" s="500"/>
      <c r="Y51" s="500"/>
      <c r="Z51" s="500"/>
      <c r="AA51" s="500"/>
      <c r="AB51" s="88"/>
    </row>
    <row r="52" spans="1:28" ht="18.75" customHeight="1" x14ac:dyDescent="0.4">
      <c r="A52" s="85"/>
      <c r="B52" s="490"/>
      <c r="C52" s="299"/>
      <c r="D52" s="435"/>
      <c r="E52" s="435"/>
      <c r="F52" s="435"/>
      <c r="G52" s="435"/>
      <c r="H52" s="299"/>
      <c r="I52" s="499"/>
      <c r="J52" s="499"/>
      <c r="K52" s="499"/>
      <c r="L52" s="499"/>
      <c r="M52" s="499"/>
      <c r="N52" s="499"/>
      <c r="O52" s="299"/>
      <c r="P52" s="492"/>
      <c r="Q52" s="492"/>
      <c r="R52" s="492"/>
      <c r="S52" s="86"/>
      <c r="T52" s="87"/>
      <c r="U52" s="500"/>
      <c r="V52" s="500"/>
      <c r="W52" s="500"/>
      <c r="X52" s="500"/>
      <c r="Y52" s="500"/>
      <c r="Z52" s="500"/>
      <c r="AA52" s="500"/>
      <c r="AB52" s="88"/>
    </row>
    <row r="53" spans="1:28" ht="18.75" customHeight="1" x14ac:dyDescent="0.4">
      <c r="A53" s="85"/>
      <c r="B53" s="491"/>
      <c r="C53" s="299"/>
      <c r="D53" s="482"/>
      <c r="E53" s="482"/>
      <c r="F53" s="482"/>
      <c r="G53" s="482"/>
      <c r="H53" s="299"/>
      <c r="I53" s="482"/>
      <c r="J53" s="482"/>
      <c r="K53" s="482"/>
      <c r="L53" s="482"/>
      <c r="M53" s="482"/>
      <c r="N53" s="482"/>
      <c r="O53" s="299"/>
      <c r="P53" s="493"/>
      <c r="Q53" s="493"/>
      <c r="R53" s="493"/>
      <c r="S53" s="86"/>
      <c r="T53" s="87"/>
      <c r="U53" s="500"/>
      <c r="V53" s="500"/>
      <c r="W53" s="500"/>
      <c r="X53" s="500"/>
      <c r="Y53" s="500"/>
      <c r="Z53" s="500"/>
      <c r="AA53" s="500"/>
      <c r="AB53" s="88"/>
    </row>
    <row r="54" spans="1:28" ht="18.75" customHeight="1" x14ac:dyDescent="0.4">
      <c r="A54" s="85"/>
      <c r="B54" s="490"/>
      <c r="C54" s="299"/>
      <c r="D54" s="435"/>
      <c r="E54" s="435"/>
      <c r="F54" s="435"/>
      <c r="G54" s="435"/>
      <c r="H54" s="299"/>
      <c r="I54" s="435"/>
      <c r="J54" s="435"/>
      <c r="K54" s="435"/>
      <c r="L54" s="435"/>
      <c r="M54" s="435"/>
      <c r="N54" s="435"/>
      <c r="O54" s="299"/>
      <c r="P54" s="492"/>
      <c r="Q54" s="492"/>
      <c r="R54" s="492"/>
      <c r="S54" s="86"/>
      <c r="T54" s="87"/>
      <c r="U54" s="500"/>
      <c r="V54" s="500"/>
      <c r="W54" s="500"/>
      <c r="X54" s="500"/>
      <c r="Y54" s="500"/>
      <c r="Z54" s="500"/>
      <c r="AA54" s="500"/>
      <c r="AB54" s="88"/>
    </row>
    <row r="55" spans="1:28" ht="18.75" customHeight="1" x14ac:dyDescent="0.4">
      <c r="A55" s="85"/>
      <c r="B55" s="491"/>
      <c r="C55" s="299"/>
      <c r="D55" s="482"/>
      <c r="E55" s="482"/>
      <c r="F55" s="482"/>
      <c r="G55" s="482"/>
      <c r="H55" s="299"/>
      <c r="I55" s="482"/>
      <c r="J55" s="482"/>
      <c r="K55" s="482"/>
      <c r="L55" s="482"/>
      <c r="M55" s="482"/>
      <c r="N55" s="482"/>
      <c r="O55" s="299"/>
      <c r="P55" s="493"/>
      <c r="Q55" s="493"/>
      <c r="R55" s="493"/>
      <c r="S55" s="86"/>
      <c r="T55" s="87"/>
      <c r="U55" s="500"/>
      <c r="V55" s="500"/>
      <c r="W55" s="500"/>
      <c r="X55" s="500"/>
      <c r="Y55" s="500"/>
      <c r="Z55" s="500"/>
      <c r="AA55" s="500"/>
      <c r="AB55" s="88"/>
    </row>
    <row r="56" spans="1:28" ht="18.75" customHeight="1" x14ac:dyDescent="0.4">
      <c r="A56" s="85"/>
      <c r="P56" s="494">
        <f>SUM(P50:R55)</f>
        <v>0</v>
      </c>
      <c r="Q56" s="494"/>
      <c r="R56" s="494"/>
      <c r="S56" s="86"/>
      <c r="T56" s="87"/>
      <c r="U56" s="500"/>
      <c r="V56" s="500"/>
      <c r="W56" s="500"/>
      <c r="X56" s="500"/>
      <c r="Y56" s="500"/>
      <c r="Z56" s="500"/>
      <c r="AA56" s="500"/>
      <c r="AB56" s="88"/>
    </row>
    <row r="57" spans="1:28" ht="18.75" customHeight="1" thickBot="1" x14ac:dyDescent="0.45">
      <c r="A57" s="85"/>
      <c r="N57" s="101" t="s">
        <v>219</v>
      </c>
      <c r="O57" s="101"/>
      <c r="P57" s="481"/>
      <c r="Q57" s="481"/>
      <c r="R57" s="481"/>
      <c r="S57" s="86"/>
      <c r="T57" s="87"/>
      <c r="U57" s="500"/>
      <c r="V57" s="500"/>
      <c r="W57" s="500"/>
      <c r="X57" s="500"/>
      <c r="Y57" s="500"/>
      <c r="Z57" s="500"/>
      <c r="AA57" s="500"/>
      <c r="AB57" s="88"/>
    </row>
    <row r="58" spans="1:28" ht="18.75" customHeight="1" thickTop="1" x14ac:dyDescent="0.4">
      <c r="A58" s="85"/>
      <c r="S58" s="86"/>
      <c r="T58" s="87"/>
      <c r="U58" s="500"/>
      <c r="V58" s="500"/>
      <c r="W58" s="500"/>
      <c r="X58" s="500"/>
      <c r="Y58" s="500"/>
      <c r="Z58" s="500"/>
      <c r="AA58" s="500"/>
      <c r="AB58" s="88"/>
    </row>
    <row r="59" spans="1:28" ht="7.5" customHeight="1" x14ac:dyDescent="0.4">
      <c r="A59" s="85"/>
      <c r="S59" s="86"/>
      <c r="T59" s="87"/>
      <c r="U59" s="500"/>
      <c r="V59" s="500"/>
      <c r="W59" s="500"/>
      <c r="X59" s="500"/>
      <c r="Y59" s="500"/>
      <c r="Z59" s="500"/>
      <c r="AA59" s="500"/>
      <c r="AB59" s="88"/>
    </row>
    <row r="60" spans="1:28" x14ac:dyDescent="0.4">
      <c r="A60" s="85"/>
      <c r="E60" s="485"/>
      <c r="F60" s="485"/>
      <c r="G60" s="485"/>
      <c r="H60" s="485"/>
      <c r="I60" s="485"/>
      <c r="J60" s="485"/>
      <c r="K60" s="485"/>
      <c r="L60" s="485"/>
      <c r="P60" s="497"/>
      <c r="Q60" s="497"/>
      <c r="R60" s="497"/>
      <c r="S60" s="86"/>
      <c r="T60" s="87"/>
      <c r="U60" s="500"/>
      <c r="V60" s="500"/>
      <c r="W60" s="500"/>
      <c r="X60" s="500"/>
      <c r="Y60" s="500"/>
      <c r="Z60" s="500"/>
      <c r="AA60" s="500"/>
      <c r="AB60" s="88"/>
    </row>
    <row r="61" spans="1:28" x14ac:dyDescent="0.4">
      <c r="A61" s="85"/>
      <c r="B61" s="434" t="s">
        <v>223</v>
      </c>
      <c r="C61" s="434"/>
      <c r="D61" s="434"/>
      <c r="E61" s="486"/>
      <c r="F61" s="486"/>
      <c r="G61" s="486"/>
      <c r="H61" s="486"/>
      <c r="I61" s="486"/>
      <c r="J61" s="486"/>
      <c r="K61" s="486"/>
      <c r="L61" s="486"/>
      <c r="N61" s="91" t="s">
        <v>224</v>
      </c>
      <c r="P61" s="498"/>
      <c r="Q61" s="498"/>
      <c r="R61" s="498"/>
      <c r="S61" s="86"/>
      <c r="T61" s="87"/>
      <c r="U61" s="500"/>
      <c r="V61" s="500"/>
      <c r="W61" s="500"/>
      <c r="X61" s="500"/>
      <c r="Y61" s="500"/>
      <c r="Z61" s="500"/>
      <c r="AA61" s="500"/>
      <c r="AB61" s="88"/>
    </row>
    <row r="62" spans="1:28" ht="12" customHeight="1" thickBot="1" x14ac:dyDescent="0.45">
      <c r="A62" s="92"/>
      <c r="B62" s="93"/>
      <c r="C62" s="93"/>
      <c r="D62" s="93"/>
      <c r="E62" s="93"/>
      <c r="F62" s="93"/>
      <c r="G62" s="93"/>
      <c r="H62" s="93"/>
      <c r="I62" s="93"/>
      <c r="J62" s="93"/>
      <c r="K62" s="93"/>
      <c r="L62" s="93"/>
      <c r="M62" s="93"/>
      <c r="N62" s="93"/>
      <c r="O62" s="93"/>
      <c r="P62" s="93"/>
      <c r="Q62" s="93"/>
      <c r="R62" s="93"/>
      <c r="S62" s="94"/>
      <c r="T62" s="95"/>
      <c r="U62" s="93"/>
      <c r="V62" s="93"/>
      <c r="W62" s="93"/>
      <c r="X62" s="93"/>
      <c r="Y62" s="93"/>
      <c r="Z62" s="93"/>
      <c r="AA62" s="93"/>
      <c r="AB62" s="96"/>
    </row>
  </sheetData>
  <mergeCells count="63">
    <mergeCell ref="E8:I9"/>
    <mergeCell ref="N8:R9"/>
    <mergeCell ref="U8:AA61"/>
    <mergeCell ref="B9:D9"/>
    <mergeCell ref="P11:R12"/>
    <mergeCell ref="P14:R15"/>
    <mergeCell ref="P17:R18"/>
    <mergeCell ref="P20:R21"/>
    <mergeCell ref="P23:R24"/>
    <mergeCell ref="P26:R27"/>
    <mergeCell ref="B35:B36"/>
    <mergeCell ref="D35:G36"/>
    <mergeCell ref="I35:L36"/>
    <mergeCell ref="N35:N36"/>
    <mergeCell ref="P35:R36"/>
    <mergeCell ref="B33:B34"/>
    <mergeCell ref="B2:AA2"/>
    <mergeCell ref="E5:I6"/>
    <mergeCell ref="P5:R6"/>
    <mergeCell ref="U5:AA5"/>
    <mergeCell ref="B6:D6"/>
    <mergeCell ref="D33:G34"/>
    <mergeCell ref="I33:L34"/>
    <mergeCell ref="N33:N34"/>
    <mergeCell ref="P33:R34"/>
    <mergeCell ref="D31:G31"/>
    <mergeCell ref="I31:L31"/>
    <mergeCell ref="P31:R31"/>
    <mergeCell ref="P43:R44"/>
    <mergeCell ref="B37:B38"/>
    <mergeCell ref="D37:G38"/>
    <mergeCell ref="I37:L38"/>
    <mergeCell ref="N37:N38"/>
    <mergeCell ref="P37:R38"/>
    <mergeCell ref="B39:B40"/>
    <mergeCell ref="D39:G40"/>
    <mergeCell ref="I39:L40"/>
    <mergeCell ref="N39:N40"/>
    <mergeCell ref="P39:R40"/>
    <mergeCell ref="B41:B42"/>
    <mergeCell ref="D41:G42"/>
    <mergeCell ref="I41:L42"/>
    <mergeCell ref="N41:N42"/>
    <mergeCell ref="P41:R42"/>
    <mergeCell ref="D48:G48"/>
    <mergeCell ref="I48:N48"/>
    <mergeCell ref="P48:R48"/>
    <mergeCell ref="B50:B51"/>
    <mergeCell ref="D50:G51"/>
    <mergeCell ref="I50:N51"/>
    <mergeCell ref="P50:R51"/>
    <mergeCell ref="P56:R57"/>
    <mergeCell ref="E60:L61"/>
    <mergeCell ref="P60:R61"/>
    <mergeCell ref="B61:D61"/>
    <mergeCell ref="B52:B53"/>
    <mergeCell ref="D52:G53"/>
    <mergeCell ref="I52:N53"/>
    <mergeCell ref="P52:R53"/>
    <mergeCell ref="B54:B55"/>
    <mergeCell ref="D54:G55"/>
    <mergeCell ref="I54:N55"/>
    <mergeCell ref="P54:R55"/>
  </mergeCells>
  <pageMargins left="0.7" right="0.7" top="0.75" bottom="0.75" header="0.3" footer="0.3"/>
  <pageSetup paperSize="9" scale="4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pageSetUpPr fitToPage="1"/>
  </sheetPr>
  <dimension ref="A1:AB62"/>
  <sheetViews>
    <sheetView zoomScale="55" zoomScaleNormal="55" workbookViewId="0">
      <selection activeCell="AF31" sqref="AF31"/>
    </sheetView>
  </sheetViews>
  <sheetFormatPr defaultColWidth="9.109375" defaultRowHeight="21" x14ac:dyDescent="0.4"/>
  <cols>
    <col min="1" max="1" width="2.44140625" style="18" customWidth="1"/>
    <col min="2" max="2" width="21.88671875" style="18" customWidth="1"/>
    <col min="3" max="3" width="1.44140625" style="18" customWidth="1"/>
    <col min="4" max="4" width="7.44140625" style="18" customWidth="1"/>
    <col min="5" max="5" width="17.88671875" style="18" customWidth="1"/>
    <col min="6" max="6" width="1.5546875" style="18" customWidth="1"/>
    <col min="7" max="7" width="9.109375" style="18"/>
    <col min="8" max="8" width="1.5546875" style="18" customWidth="1"/>
    <col min="9" max="9" width="25.88671875" style="18" customWidth="1"/>
    <col min="10" max="10" width="2.44140625" style="18" customWidth="1"/>
    <col min="11" max="11" width="1.5546875" style="18" customWidth="1"/>
    <col min="12" max="12" width="14.88671875" style="18" customWidth="1"/>
    <col min="13" max="13" width="1.5546875" style="18" customWidth="1"/>
    <col min="14" max="14" width="40.109375" style="18" customWidth="1"/>
    <col min="15" max="15" width="1.44140625" style="18" customWidth="1"/>
    <col min="16" max="18" width="9.109375" style="18"/>
    <col min="19" max="20" width="2.44140625" style="18" customWidth="1"/>
    <col min="21" max="22" width="9.109375" style="18"/>
    <col min="23" max="23" width="19.109375" style="18" customWidth="1"/>
    <col min="24" max="27" width="9.109375" style="18"/>
    <col min="28" max="28" width="2.44140625" style="18" customWidth="1"/>
    <col min="29" max="16384" width="9.109375" style="18"/>
  </cols>
  <sheetData>
    <row r="1" spans="1:28" s="72" customFormat="1" ht="12" customHeight="1" x14ac:dyDescent="0.4">
      <c r="A1" s="69"/>
      <c r="B1" s="70"/>
      <c r="C1" s="70"/>
      <c r="D1" s="70"/>
      <c r="E1" s="70"/>
      <c r="F1" s="70"/>
      <c r="G1" s="70"/>
      <c r="H1" s="70"/>
      <c r="I1" s="70"/>
      <c r="J1" s="70"/>
      <c r="K1" s="70"/>
      <c r="L1" s="70"/>
      <c r="M1" s="70"/>
      <c r="N1" s="70"/>
      <c r="O1" s="70"/>
      <c r="P1" s="70"/>
      <c r="Q1" s="70"/>
      <c r="R1" s="70"/>
      <c r="S1" s="70"/>
      <c r="T1" s="70"/>
      <c r="U1" s="70"/>
      <c r="V1" s="70"/>
      <c r="W1" s="70"/>
      <c r="X1" s="70"/>
      <c r="Y1" s="70"/>
      <c r="Z1" s="70"/>
      <c r="AA1" s="70"/>
      <c r="AB1" s="71"/>
    </row>
    <row r="2" spans="1:28" s="72" customFormat="1" ht="33.6" x14ac:dyDescent="0.65">
      <c r="A2" s="73"/>
      <c r="B2" s="470" t="s">
        <v>201</v>
      </c>
      <c r="C2" s="470"/>
      <c r="D2" s="470"/>
      <c r="E2" s="470"/>
      <c r="F2" s="470"/>
      <c r="G2" s="470"/>
      <c r="H2" s="470"/>
      <c r="I2" s="470"/>
      <c r="J2" s="470"/>
      <c r="K2" s="470"/>
      <c r="L2" s="470"/>
      <c r="M2" s="470"/>
      <c r="N2" s="470"/>
      <c r="O2" s="470"/>
      <c r="P2" s="470"/>
      <c r="Q2" s="470"/>
      <c r="R2" s="470"/>
      <c r="S2" s="470"/>
      <c r="T2" s="470"/>
      <c r="U2" s="470"/>
      <c r="V2" s="470"/>
      <c r="W2" s="470"/>
      <c r="X2" s="470"/>
      <c r="Y2" s="470"/>
      <c r="Z2" s="470"/>
      <c r="AA2" s="470"/>
      <c r="AB2" s="74"/>
    </row>
    <row r="3" spans="1:28" s="72" customFormat="1" ht="12.75" customHeight="1" x14ac:dyDescent="0.4">
      <c r="A3" s="75"/>
      <c r="B3" s="76"/>
      <c r="C3" s="76"/>
      <c r="D3" s="77"/>
      <c r="E3" s="77"/>
      <c r="F3" s="77"/>
      <c r="G3" s="77"/>
      <c r="H3" s="77"/>
      <c r="I3" s="77"/>
      <c r="J3" s="77"/>
      <c r="K3" s="77"/>
      <c r="L3" s="77"/>
      <c r="M3" s="77"/>
      <c r="N3" s="77"/>
      <c r="O3" s="77"/>
      <c r="P3" s="77"/>
      <c r="Q3" s="77"/>
      <c r="R3" s="77"/>
      <c r="S3" s="77"/>
      <c r="T3" s="77"/>
      <c r="U3" s="78"/>
      <c r="V3" s="78"/>
      <c r="W3" s="78"/>
      <c r="X3" s="78"/>
      <c r="Y3" s="78"/>
      <c r="Z3" s="78"/>
      <c r="AA3" s="78"/>
      <c r="AB3" s="79"/>
    </row>
    <row r="4" spans="1:28" ht="12" customHeight="1" x14ac:dyDescent="0.4">
      <c r="A4" s="80"/>
      <c r="B4" s="81"/>
      <c r="C4" s="81"/>
      <c r="D4" s="81"/>
      <c r="E4" s="81"/>
      <c r="F4" s="81"/>
      <c r="G4" s="81"/>
      <c r="H4" s="81"/>
      <c r="I4" s="81"/>
      <c r="J4" s="81"/>
      <c r="K4" s="81"/>
      <c r="L4" s="81"/>
      <c r="M4" s="81"/>
      <c r="N4" s="81"/>
      <c r="O4" s="81"/>
      <c r="P4" s="81"/>
      <c r="Q4" s="81"/>
      <c r="R4" s="81"/>
      <c r="S4" s="82"/>
      <c r="T4" s="83"/>
      <c r="U4" s="81"/>
      <c r="V4" s="81"/>
      <c r="W4" s="81"/>
      <c r="X4" s="81"/>
      <c r="Y4" s="81"/>
      <c r="Z4" s="81"/>
      <c r="AA4" s="81"/>
      <c r="AB4" s="84"/>
    </row>
    <row r="5" spans="1:28" ht="18.75" customHeight="1" x14ac:dyDescent="0.4">
      <c r="A5" s="85"/>
      <c r="E5" s="435"/>
      <c r="F5" s="435"/>
      <c r="G5" s="435"/>
      <c r="H5" s="435"/>
      <c r="I5" s="435"/>
      <c r="P5" s="483"/>
      <c r="Q5" s="483"/>
      <c r="R5" s="483"/>
      <c r="S5" s="86"/>
      <c r="T5" s="87"/>
      <c r="U5" s="434" t="s">
        <v>202</v>
      </c>
      <c r="V5" s="434"/>
      <c r="W5" s="434"/>
      <c r="X5" s="434"/>
      <c r="Y5" s="434"/>
      <c r="Z5" s="434"/>
      <c r="AA5" s="434"/>
      <c r="AB5" s="88"/>
    </row>
    <row r="6" spans="1:28" ht="18.75" customHeight="1" x14ac:dyDescent="0.4">
      <c r="A6" s="85"/>
      <c r="B6" s="435" t="s">
        <v>203</v>
      </c>
      <c r="C6" s="435"/>
      <c r="D6" s="435"/>
      <c r="E6" s="482"/>
      <c r="F6" s="482"/>
      <c r="G6" s="482"/>
      <c r="H6" s="482"/>
      <c r="I6" s="482"/>
      <c r="L6" s="18" t="s">
        <v>204</v>
      </c>
      <c r="P6" s="484"/>
      <c r="Q6" s="484"/>
      <c r="R6" s="484"/>
      <c r="S6" s="86"/>
      <c r="T6" s="87"/>
      <c r="AB6" s="88"/>
    </row>
    <row r="7" spans="1:28" ht="7.5" customHeight="1" x14ac:dyDescent="0.4">
      <c r="A7" s="85"/>
      <c r="B7" s="299"/>
      <c r="C7" s="299"/>
      <c r="D7" s="299"/>
      <c r="E7" s="299"/>
      <c r="F7" s="299"/>
      <c r="G7" s="299"/>
      <c r="H7" s="299"/>
      <c r="I7" s="299"/>
      <c r="J7" s="299"/>
      <c r="K7" s="299"/>
      <c r="L7" s="299"/>
      <c r="M7" s="299"/>
      <c r="N7" s="299"/>
      <c r="O7" s="299"/>
      <c r="P7" s="299"/>
      <c r="Q7" s="299"/>
      <c r="R7" s="299"/>
      <c r="S7" s="86"/>
      <c r="T7" s="87"/>
      <c r="AB7" s="88"/>
    </row>
    <row r="8" spans="1:28" ht="18.75" customHeight="1" x14ac:dyDescent="0.4">
      <c r="A8" s="85"/>
      <c r="E8" s="485"/>
      <c r="F8" s="485"/>
      <c r="G8" s="485"/>
      <c r="H8" s="485"/>
      <c r="I8" s="485"/>
      <c r="N8" s="435"/>
      <c r="O8" s="435"/>
      <c r="P8" s="435"/>
      <c r="Q8" s="435"/>
      <c r="R8" s="435"/>
      <c r="S8" s="86"/>
      <c r="T8" s="87"/>
      <c r="U8" s="500"/>
      <c r="V8" s="500"/>
      <c r="W8" s="500"/>
      <c r="X8" s="500"/>
      <c r="Y8" s="500"/>
      <c r="Z8" s="500"/>
      <c r="AA8" s="500"/>
      <c r="AB8" s="88"/>
    </row>
    <row r="9" spans="1:28" ht="18.75" customHeight="1" x14ac:dyDescent="0.4">
      <c r="A9" s="85"/>
      <c r="B9" s="435" t="s">
        <v>205</v>
      </c>
      <c r="C9" s="435"/>
      <c r="D9" s="435"/>
      <c r="E9" s="486"/>
      <c r="F9" s="486"/>
      <c r="G9" s="486"/>
      <c r="H9" s="486"/>
      <c r="I9" s="486"/>
      <c r="L9" s="299" t="s">
        <v>206</v>
      </c>
      <c r="M9" s="301"/>
      <c r="N9" s="482"/>
      <c r="O9" s="482"/>
      <c r="P9" s="482"/>
      <c r="Q9" s="482"/>
      <c r="R9" s="482"/>
      <c r="S9" s="86"/>
      <c r="T9" s="87"/>
      <c r="U9" s="500"/>
      <c r="V9" s="500"/>
      <c r="W9" s="500"/>
      <c r="X9" s="500"/>
      <c r="Y9" s="500"/>
      <c r="Z9" s="500"/>
      <c r="AA9" s="500"/>
      <c r="AB9" s="88"/>
    </row>
    <row r="10" spans="1:28" ht="8.25" customHeight="1" x14ac:dyDescent="0.4">
      <c r="A10" s="85"/>
      <c r="S10" s="86"/>
      <c r="T10" s="87"/>
      <c r="U10" s="500"/>
      <c r="V10" s="500"/>
      <c r="W10" s="500"/>
      <c r="X10" s="500"/>
      <c r="Y10" s="500"/>
      <c r="Z10" s="500"/>
      <c r="AA10" s="500"/>
      <c r="AB10" s="88"/>
    </row>
    <row r="11" spans="1:28" ht="18.75" customHeight="1" x14ac:dyDescent="0.4">
      <c r="A11" s="85"/>
      <c r="P11" s="480"/>
      <c r="Q11" s="480"/>
      <c r="R11" s="480"/>
      <c r="S11" s="86"/>
      <c r="T11" s="87"/>
      <c r="U11" s="500"/>
      <c r="V11" s="500"/>
      <c r="W11" s="500"/>
      <c r="X11" s="500"/>
      <c r="Y11" s="500"/>
      <c r="Z11" s="500"/>
      <c r="AA11" s="500"/>
      <c r="AB11" s="88"/>
    </row>
    <row r="12" spans="1:28" ht="18.75" customHeight="1" x14ac:dyDescent="0.4">
      <c r="A12" s="85"/>
      <c r="C12" s="36"/>
      <c r="D12" s="36" t="s">
        <v>207</v>
      </c>
      <c r="F12" s="36"/>
      <c r="G12" s="36"/>
      <c r="H12" s="36"/>
      <c r="I12" s="36"/>
      <c r="J12" s="36"/>
      <c r="K12" s="36"/>
      <c r="L12" s="36"/>
      <c r="M12" s="36"/>
      <c r="N12" s="36"/>
      <c r="O12" s="36"/>
      <c r="P12" s="487"/>
      <c r="Q12" s="487"/>
      <c r="R12" s="487"/>
      <c r="S12" s="86"/>
      <c r="T12" s="87"/>
      <c r="U12" s="500"/>
      <c r="V12" s="500"/>
      <c r="W12" s="500"/>
      <c r="X12" s="500"/>
      <c r="Y12" s="500"/>
      <c r="Z12" s="500"/>
      <c r="AA12" s="500"/>
      <c r="AB12" s="88"/>
    </row>
    <row r="13" spans="1:28" ht="8.25" customHeight="1" x14ac:dyDescent="0.4">
      <c r="A13" s="85"/>
      <c r="S13" s="86"/>
      <c r="T13" s="87"/>
      <c r="U13" s="500"/>
      <c r="V13" s="500"/>
      <c r="W13" s="500"/>
      <c r="X13" s="500"/>
      <c r="Y13" s="500"/>
      <c r="Z13" s="500"/>
      <c r="AA13" s="500"/>
      <c r="AB13" s="88"/>
    </row>
    <row r="14" spans="1:28" ht="18.75" customHeight="1" x14ac:dyDescent="0.4">
      <c r="A14" s="85"/>
      <c r="P14" s="480">
        <f>P43</f>
        <v>0</v>
      </c>
      <c r="Q14" s="480"/>
      <c r="R14" s="480"/>
      <c r="S14" s="86"/>
      <c r="T14" s="87"/>
      <c r="U14" s="500"/>
      <c r="V14" s="500"/>
      <c r="W14" s="500"/>
      <c r="X14" s="500"/>
      <c r="Y14" s="500"/>
      <c r="Z14" s="500"/>
      <c r="AA14" s="500"/>
      <c r="AB14" s="88"/>
    </row>
    <row r="15" spans="1:28" ht="18.75" customHeight="1" x14ac:dyDescent="0.4">
      <c r="A15" s="85"/>
      <c r="C15" s="36"/>
      <c r="D15" s="36" t="s">
        <v>208</v>
      </c>
      <c r="P15" s="487"/>
      <c r="Q15" s="487"/>
      <c r="R15" s="487"/>
      <c r="S15" s="86"/>
      <c r="T15" s="87"/>
      <c r="U15" s="500"/>
      <c r="V15" s="500"/>
      <c r="W15" s="500"/>
      <c r="X15" s="500"/>
      <c r="Y15" s="500"/>
      <c r="Z15" s="500"/>
      <c r="AA15" s="500"/>
      <c r="AB15" s="88"/>
    </row>
    <row r="16" spans="1:28" ht="7.5" customHeight="1" x14ac:dyDescent="0.4">
      <c r="A16" s="85"/>
      <c r="S16" s="86"/>
      <c r="T16" s="87"/>
      <c r="U16" s="500"/>
      <c r="V16" s="500"/>
      <c r="W16" s="500"/>
      <c r="X16" s="500"/>
      <c r="Y16" s="500"/>
      <c r="Z16" s="500"/>
      <c r="AA16" s="500"/>
      <c r="AB16" s="88"/>
    </row>
    <row r="17" spans="1:28" ht="18" customHeight="1" x14ac:dyDescent="0.4">
      <c r="A17" s="85"/>
      <c r="P17" s="480">
        <f>-P56</f>
        <v>0</v>
      </c>
      <c r="Q17" s="480"/>
      <c r="R17" s="480"/>
      <c r="S17" s="86"/>
      <c r="T17" s="87"/>
      <c r="U17" s="500"/>
      <c r="V17" s="500"/>
      <c r="W17" s="500"/>
      <c r="X17" s="500"/>
      <c r="Y17" s="500"/>
      <c r="Z17" s="500"/>
      <c r="AA17" s="500"/>
      <c r="AB17" s="88"/>
    </row>
    <row r="18" spans="1:28" ht="18" customHeight="1" x14ac:dyDescent="0.4">
      <c r="A18" s="85"/>
      <c r="C18" s="36"/>
      <c r="D18" s="36" t="s">
        <v>209</v>
      </c>
      <c r="P18" s="487"/>
      <c r="Q18" s="487"/>
      <c r="R18" s="487"/>
      <c r="S18" s="86"/>
      <c r="T18" s="87"/>
      <c r="U18" s="500"/>
      <c r="V18" s="500"/>
      <c r="W18" s="500"/>
      <c r="X18" s="500"/>
      <c r="Y18" s="500"/>
      <c r="Z18" s="500"/>
      <c r="AA18" s="500"/>
      <c r="AB18" s="88"/>
    </row>
    <row r="19" spans="1:28" ht="8.25" customHeight="1" x14ac:dyDescent="0.4">
      <c r="A19" s="85"/>
      <c r="S19" s="86"/>
      <c r="T19" s="87"/>
      <c r="U19" s="500"/>
      <c r="V19" s="500"/>
      <c r="W19" s="500"/>
      <c r="X19" s="500"/>
      <c r="Y19" s="500"/>
      <c r="Z19" s="500"/>
      <c r="AA19" s="500"/>
      <c r="AB19" s="88"/>
    </row>
    <row r="20" spans="1:28" ht="18" customHeight="1" x14ac:dyDescent="0.4">
      <c r="A20" s="85"/>
      <c r="P20" s="480">
        <f>P11+P14+P17</f>
        <v>0</v>
      </c>
      <c r="Q20" s="480"/>
      <c r="R20" s="480"/>
      <c r="S20" s="86"/>
      <c r="T20" s="87"/>
      <c r="U20" s="500"/>
      <c r="V20" s="500"/>
      <c r="W20" s="500"/>
      <c r="X20" s="500"/>
      <c r="Y20" s="500"/>
      <c r="Z20" s="500"/>
      <c r="AA20" s="500"/>
      <c r="AB20" s="88"/>
    </row>
    <row r="21" spans="1:28" ht="18" customHeight="1" x14ac:dyDescent="0.4">
      <c r="A21" s="85"/>
      <c r="C21" s="36"/>
      <c r="D21" s="36" t="s">
        <v>210</v>
      </c>
      <c r="F21" s="36"/>
      <c r="G21" s="36"/>
      <c r="H21" s="36"/>
      <c r="I21" s="36"/>
      <c r="J21" s="36"/>
      <c r="K21" s="36"/>
      <c r="L21" s="36"/>
      <c r="M21" s="36"/>
      <c r="N21" s="36"/>
      <c r="O21" s="36"/>
      <c r="P21" s="487"/>
      <c r="Q21" s="487"/>
      <c r="R21" s="487"/>
      <c r="S21" s="86"/>
      <c r="T21" s="87"/>
      <c r="U21" s="500"/>
      <c r="V21" s="500"/>
      <c r="W21" s="500"/>
      <c r="X21" s="500"/>
      <c r="Y21" s="500"/>
      <c r="Z21" s="500"/>
      <c r="AA21" s="500"/>
      <c r="AB21" s="88"/>
    </row>
    <row r="22" spans="1:28" ht="8.25" customHeight="1" x14ac:dyDescent="0.4">
      <c r="A22" s="85"/>
      <c r="S22" s="86"/>
      <c r="T22" s="87"/>
      <c r="U22" s="500"/>
      <c r="V22" s="500"/>
      <c r="W22" s="500"/>
      <c r="X22" s="500"/>
      <c r="Y22" s="500"/>
      <c r="Z22" s="500"/>
      <c r="AA22" s="500"/>
      <c r="AB22" s="88"/>
    </row>
    <row r="23" spans="1:28" ht="18" customHeight="1" x14ac:dyDescent="0.4">
      <c r="A23" s="85"/>
      <c r="P23" s="480"/>
      <c r="Q23" s="480"/>
      <c r="R23" s="480"/>
      <c r="S23" s="86"/>
      <c r="T23" s="87"/>
      <c r="U23" s="500"/>
      <c r="V23" s="500"/>
      <c r="W23" s="500"/>
      <c r="X23" s="500"/>
      <c r="Y23" s="500"/>
      <c r="Z23" s="500"/>
      <c r="AA23" s="500"/>
      <c r="AB23" s="88"/>
    </row>
    <row r="24" spans="1:28" ht="18" customHeight="1" x14ac:dyDescent="0.4">
      <c r="A24" s="85"/>
      <c r="D24" s="36" t="s">
        <v>211</v>
      </c>
      <c r="F24" s="36"/>
      <c r="G24" s="36"/>
      <c r="H24" s="36"/>
      <c r="I24" s="36"/>
      <c r="J24" s="36"/>
      <c r="K24" s="36"/>
      <c r="L24" s="36"/>
      <c r="M24" s="36"/>
      <c r="N24" s="36"/>
      <c r="O24" s="36"/>
      <c r="P24" s="487"/>
      <c r="Q24" s="487"/>
      <c r="R24" s="487"/>
      <c r="S24" s="86"/>
      <c r="T24" s="87"/>
      <c r="U24" s="500"/>
      <c r="V24" s="500"/>
      <c r="W24" s="500"/>
      <c r="X24" s="500"/>
      <c r="Y24" s="500"/>
      <c r="Z24" s="500"/>
      <c r="AA24" s="500"/>
      <c r="AB24" s="88"/>
    </row>
    <row r="25" spans="1:28" ht="8.25" customHeight="1" x14ac:dyDescent="0.4">
      <c r="A25" s="85"/>
      <c r="S25" s="86"/>
      <c r="T25" s="87"/>
      <c r="U25" s="500"/>
      <c r="V25" s="500"/>
      <c r="W25" s="500"/>
      <c r="X25" s="500"/>
      <c r="Y25" s="500"/>
      <c r="Z25" s="500"/>
      <c r="AA25" s="500"/>
      <c r="AB25" s="88"/>
    </row>
    <row r="26" spans="1:28" ht="18" customHeight="1" x14ac:dyDescent="0.4">
      <c r="A26" s="85"/>
      <c r="P26" s="480">
        <f>P23-P20</f>
        <v>0</v>
      </c>
      <c r="Q26" s="480"/>
      <c r="R26" s="480"/>
      <c r="S26" s="86"/>
      <c r="T26" s="87"/>
      <c r="U26" s="500"/>
      <c r="V26" s="500"/>
      <c r="W26" s="500"/>
      <c r="X26" s="500"/>
      <c r="Y26" s="500"/>
      <c r="Z26" s="500"/>
      <c r="AA26" s="500"/>
      <c r="AB26" s="88"/>
    </row>
    <row r="27" spans="1:28" ht="18" customHeight="1" thickBot="1" x14ac:dyDescent="0.45">
      <c r="A27" s="85"/>
      <c r="D27" s="36" t="s">
        <v>212</v>
      </c>
      <c r="F27" s="36"/>
      <c r="G27" s="36"/>
      <c r="H27" s="36"/>
      <c r="I27" s="36"/>
      <c r="J27" s="36"/>
      <c r="K27" s="36"/>
      <c r="L27" s="36"/>
      <c r="M27" s="36"/>
      <c r="N27" s="36"/>
      <c r="O27" s="36"/>
      <c r="P27" s="481"/>
      <c r="Q27" s="481"/>
      <c r="R27" s="481"/>
      <c r="S27" s="86"/>
      <c r="T27" s="87"/>
      <c r="U27" s="500"/>
      <c r="V27" s="500"/>
      <c r="W27" s="500"/>
      <c r="X27" s="500"/>
      <c r="Y27" s="500"/>
      <c r="Z27" s="500"/>
      <c r="AA27" s="500"/>
      <c r="AB27" s="88"/>
    </row>
    <row r="28" spans="1:28" ht="18.75" customHeight="1" thickTop="1" x14ac:dyDescent="0.4">
      <c r="A28" s="85"/>
      <c r="S28" s="86"/>
      <c r="T28" s="87"/>
      <c r="U28" s="500"/>
      <c r="V28" s="500"/>
      <c r="W28" s="500"/>
      <c r="X28" s="500"/>
      <c r="Y28" s="500"/>
      <c r="Z28" s="500"/>
      <c r="AA28" s="500"/>
      <c r="AB28" s="88"/>
    </row>
    <row r="29" spans="1:28" ht="18" customHeight="1" x14ac:dyDescent="0.4">
      <c r="A29" s="85"/>
      <c r="B29" s="36" t="s">
        <v>213</v>
      </c>
      <c r="S29" s="86"/>
      <c r="T29" s="87"/>
      <c r="U29" s="500"/>
      <c r="V29" s="500"/>
      <c r="W29" s="500"/>
      <c r="X29" s="500"/>
      <c r="Y29" s="500"/>
      <c r="Z29" s="500"/>
      <c r="AA29" s="500"/>
      <c r="AB29" s="88"/>
    </row>
    <row r="30" spans="1:28" ht="8.25" customHeight="1" x14ac:dyDescent="0.4">
      <c r="A30" s="85"/>
      <c r="S30" s="86"/>
      <c r="T30" s="87"/>
      <c r="U30" s="500"/>
      <c r="V30" s="500"/>
      <c r="W30" s="500"/>
      <c r="X30" s="500"/>
      <c r="Y30" s="500"/>
      <c r="Z30" s="500"/>
      <c r="AA30" s="500"/>
      <c r="AB30" s="88"/>
    </row>
    <row r="31" spans="1:28" ht="18" customHeight="1" x14ac:dyDescent="0.4">
      <c r="A31" s="85"/>
      <c r="B31" s="89" t="s">
        <v>214</v>
      </c>
      <c r="C31" s="89"/>
      <c r="D31" s="488" t="s">
        <v>215</v>
      </c>
      <c r="E31" s="488"/>
      <c r="F31" s="488"/>
      <c r="G31" s="488"/>
      <c r="H31" s="302"/>
      <c r="I31" s="488" t="s">
        <v>216</v>
      </c>
      <c r="J31" s="488"/>
      <c r="K31" s="488"/>
      <c r="L31" s="488"/>
      <c r="M31" s="302"/>
      <c r="N31" s="302" t="s">
        <v>217</v>
      </c>
      <c r="O31" s="302"/>
      <c r="P31" s="489" t="s">
        <v>218</v>
      </c>
      <c r="Q31" s="489"/>
      <c r="R31" s="489"/>
      <c r="S31" s="86"/>
      <c r="T31" s="87"/>
      <c r="U31" s="500"/>
      <c r="V31" s="500"/>
      <c r="W31" s="500"/>
      <c r="X31" s="500"/>
      <c r="Y31" s="500"/>
      <c r="Z31" s="500"/>
      <c r="AA31" s="500"/>
      <c r="AB31" s="88"/>
    </row>
    <row r="32" spans="1:28" ht="8.25" customHeight="1" x14ac:dyDescent="0.4">
      <c r="A32" s="85"/>
      <c r="B32" s="89"/>
      <c r="C32" s="89"/>
      <c r="D32" s="302"/>
      <c r="E32" s="302"/>
      <c r="F32" s="302"/>
      <c r="G32" s="302"/>
      <c r="H32" s="302"/>
      <c r="I32" s="302"/>
      <c r="J32" s="302"/>
      <c r="K32" s="302"/>
      <c r="L32" s="302"/>
      <c r="M32" s="302"/>
      <c r="N32" s="302"/>
      <c r="O32" s="302"/>
      <c r="P32" s="90"/>
      <c r="Q32" s="90"/>
      <c r="R32" s="90"/>
      <c r="S32" s="86"/>
      <c r="T32" s="87"/>
      <c r="U32" s="500"/>
      <c r="V32" s="500"/>
      <c r="W32" s="500"/>
      <c r="X32" s="500"/>
      <c r="Y32" s="500"/>
      <c r="Z32" s="500"/>
      <c r="AA32" s="500"/>
      <c r="AB32" s="88"/>
    </row>
    <row r="33" spans="1:28" ht="18" customHeight="1" x14ac:dyDescent="0.4">
      <c r="A33" s="85"/>
      <c r="B33" s="490"/>
      <c r="C33" s="299"/>
      <c r="D33" s="435"/>
      <c r="E33" s="435"/>
      <c r="F33" s="435"/>
      <c r="G33" s="435"/>
      <c r="H33" s="299"/>
      <c r="I33" s="435"/>
      <c r="J33" s="435"/>
      <c r="K33" s="435"/>
      <c r="L33" s="435"/>
      <c r="M33" s="299"/>
      <c r="N33" s="435"/>
      <c r="O33" s="299"/>
      <c r="P33" s="492"/>
      <c r="Q33" s="492"/>
      <c r="R33" s="492"/>
      <c r="S33" s="86"/>
      <c r="T33" s="87"/>
      <c r="U33" s="500"/>
      <c r="V33" s="500"/>
      <c r="W33" s="500"/>
      <c r="X33" s="500"/>
      <c r="Y33" s="500"/>
      <c r="Z33" s="500"/>
      <c r="AA33" s="500"/>
      <c r="AB33" s="88"/>
    </row>
    <row r="34" spans="1:28" ht="18" customHeight="1" x14ac:dyDescent="0.4">
      <c r="A34" s="85"/>
      <c r="B34" s="491"/>
      <c r="C34" s="299"/>
      <c r="D34" s="482"/>
      <c r="E34" s="482"/>
      <c r="F34" s="482"/>
      <c r="G34" s="482"/>
      <c r="H34" s="299"/>
      <c r="I34" s="482"/>
      <c r="J34" s="482"/>
      <c r="K34" s="482"/>
      <c r="L34" s="482"/>
      <c r="M34" s="299"/>
      <c r="N34" s="482"/>
      <c r="O34" s="299"/>
      <c r="P34" s="493"/>
      <c r="Q34" s="493"/>
      <c r="R34" s="493"/>
      <c r="S34" s="86"/>
      <c r="T34" s="87"/>
      <c r="U34" s="500"/>
      <c r="V34" s="500"/>
      <c r="W34" s="500"/>
      <c r="X34" s="500"/>
      <c r="Y34" s="500"/>
      <c r="Z34" s="500"/>
      <c r="AA34" s="500"/>
      <c r="AB34" s="88"/>
    </row>
    <row r="35" spans="1:28" ht="18" customHeight="1" x14ac:dyDescent="0.4">
      <c r="A35" s="85"/>
      <c r="B35" s="490"/>
      <c r="C35" s="299"/>
      <c r="D35" s="435"/>
      <c r="E35" s="435"/>
      <c r="F35" s="435"/>
      <c r="G35" s="435"/>
      <c r="H35" s="299"/>
      <c r="I35" s="435"/>
      <c r="J35" s="435"/>
      <c r="K35" s="435"/>
      <c r="L35" s="435"/>
      <c r="M35" s="299"/>
      <c r="N35" s="435"/>
      <c r="O35" s="299"/>
      <c r="P35" s="492"/>
      <c r="Q35" s="492"/>
      <c r="R35" s="492"/>
      <c r="S35" s="86"/>
      <c r="T35" s="87"/>
      <c r="U35" s="500"/>
      <c r="V35" s="500"/>
      <c r="W35" s="500"/>
      <c r="X35" s="500"/>
      <c r="Y35" s="500"/>
      <c r="Z35" s="500"/>
      <c r="AA35" s="500"/>
      <c r="AB35" s="88"/>
    </row>
    <row r="36" spans="1:28" ht="18" customHeight="1" x14ac:dyDescent="0.4">
      <c r="A36" s="85"/>
      <c r="B36" s="491"/>
      <c r="C36" s="299"/>
      <c r="D36" s="482"/>
      <c r="E36" s="482"/>
      <c r="F36" s="482"/>
      <c r="G36" s="482"/>
      <c r="H36" s="299"/>
      <c r="I36" s="482"/>
      <c r="J36" s="482"/>
      <c r="K36" s="482"/>
      <c r="L36" s="482"/>
      <c r="M36" s="299"/>
      <c r="N36" s="482"/>
      <c r="O36" s="299"/>
      <c r="P36" s="493"/>
      <c r="Q36" s="493"/>
      <c r="R36" s="493"/>
      <c r="S36" s="86"/>
      <c r="T36" s="87"/>
      <c r="U36" s="500"/>
      <c r="V36" s="500"/>
      <c r="W36" s="500"/>
      <c r="X36" s="500"/>
      <c r="Y36" s="500"/>
      <c r="Z36" s="500"/>
      <c r="AA36" s="500"/>
      <c r="AB36" s="88"/>
    </row>
    <row r="37" spans="1:28" ht="18" customHeight="1" x14ac:dyDescent="0.4">
      <c r="A37" s="85"/>
      <c r="B37" s="490"/>
      <c r="C37" s="299"/>
      <c r="D37" s="435"/>
      <c r="E37" s="435"/>
      <c r="F37" s="435"/>
      <c r="G37" s="435"/>
      <c r="H37" s="299"/>
      <c r="I37" s="435"/>
      <c r="J37" s="435"/>
      <c r="K37" s="435"/>
      <c r="L37" s="435"/>
      <c r="M37" s="299"/>
      <c r="N37" s="435"/>
      <c r="O37" s="299"/>
      <c r="P37" s="492"/>
      <c r="Q37" s="492"/>
      <c r="R37" s="492"/>
      <c r="S37" s="86"/>
      <c r="T37" s="87"/>
      <c r="U37" s="500"/>
      <c r="V37" s="500"/>
      <c r="W37" s="500"/>
      <c r="X37" s="500"/>
      <c r="Y37" s="500"/>
      <c r="Z37" s="500"/>
      <c r="AA37" s="500"/>
      <c r="AB37" s="88"/>
    </row>
    <row r="38" spans="1:28" ht="18" customHeight="1" x14ac:dyDescent="0.4">
      <c r="A38" s="85"/>
      <c r="B38" s="491"/>
      <c r="C38" s="299"/>
      <c r="D38" s="482"/>
      <c r="E38" s="482"/>
      <c r="F38" s="482"/>
      <c r="G38" s="482"/>
      <c r="H38" s="299"/>
      <c r="I38" s="482"/>
      <c r="J38" s="482"/>
      <c r="K38" s="482"/>
      <c r="L38" s="482"/>
      <c r="M38" s="299"/>
      <c r="N38" s="482"/>
      <c r="O38" s="299"/>
      <c r="P38" s="493"/>
      <c r="Q38" s="493"/>
      <c r="R38" s="493"/>
      <c r="S38" s="86"/>
      <c r="T38" s="87"/>
      <c r="U38" s="500"/>
      <c r="V38" s="500"/>
      <c r="W38" s="500"/>
      <c r="X38" s="500"/>
      <c r="Y38" s="500"/>
      <c r="Z38" s="500"/>
      <c r="AA38" s="500"/>
      <c r="AB38" s="88"/>
    </row>
    <row r="39" spans="1:28" ht="18" customHeight="1" x14ac:dyDescent="0.4">
      <c r="A39" s="85"/>
      <c r="B39" s="490"/>
      <c r="C39" s="299"/>
      <c r="D39" s="435"/>
      <c r="E39" s="435"/>
      <c r="F39" s="435"/>
      <c r="G39" s="435"/>
      <c r="H39" s="299"/>
      <c r="I39" s="435"/>
      <c r="J39" s="435"/>
      <c r="K39" s="435"/>
      <c r="L39" s="435"/>
      <c r="M39" s="299"/>
      <c r="N39" s="435"/>
      <c r="O39" s="299"/>
      <c r="P39" s="492"/>
      <c r="Q39" s="492"/>
      <c r="R39" s="492"/>
      <c r="S39" s="86"/>
      <c r="T39" s="87"/>
      <c r="U39" s="500"/>
      <c r="V39" s="500"/>
      <c r="W39" s="500"/>
      <c r="X39" s="500"/>
      <c r="Y39" s="500"/>
      <c r="Z39" s="500"/>
      <c r="AA39" s="500"/>
      <c r="AB39" s="88"/>
    </row>
    <row r="40" spans="1:28" ht="18.75" customHeight="1" x14ac:dyDescent="0.4">
      <c r="A40" s="85"/>
      <c r="B40" s="491"/>
      <c r="C40" s="299"/>
      <c r="D40" s="482"/>
      <c r="E40" s="482"/>
      <c r="F40" s="482"/>
      <c r="G40" s="482"/>
      <c r="H40" s="299"/>
      <c r="I40" s="482"/>
      <c r="J40" s="482"/>
      <c r="K40" s="482"/>
      <c r="L40" s="482"/>
      <c r="M40" s="299"/>
      <c r="N40" s="482"/>
      <c r="O40" s="299"/>
      <c r="P40" s="493"/>
      <c r="Q40" s="493"/>
      <c r="R40" s="493"/>
      <c r="S40" s="86"/>
      <c r="T40" s="87"/>
      <c r="U40" s="500"/>
      <c r="V40" s="500"/>
      <c r="W40" s="500"/>
      <c r="X40" s="500"/>
      <c r="Y40" s="500"/>
      <c r="Z40" s="500"/>
      <c r="AA40" s="500"/>
      <c r="AB40" s="88"/>
    </row>
    <row r="41" spans="1:28" ht="18.75" customHeight="1" x14ac:dyDescent="0.4">
      <c r="A41" s="85"/>
      <c r="B41" s="490"/>
      <c r="C41" s="299"/>
      <c r="D41" s="435"/>
      <c r="E41" s="435"/>
      <c r="F41" s="435"/>
      <c r="G41" s="435"/>
      <c r="H41" s="299"/>
      <c r="I41" s="435"/>
      <c r="J41" s="435"/>
      <c r="K41" s="435"/>
      <c r="L41" s="435"/>
      <c r="M41" s="299"/>
      <c r="N41" s="435"/>
      <c r="O41" s="299"/>
      <c r="P41" s="492"/>
      <c r="Q41" s="492"/>
      <c r="R41" s="492"/>
      <c r="S41" s="86"/>
      <c r="T41" s="87"/>
      <c r="U41" s="500"/>
      <c r="V41" s="500"/>
      <c r="W41" s="500"/>
      <c r="X41" s="500"/>
      <c r="Y41" s="500"/>
      <c r="Z41" s="500"/>
      <c r="AA41" s="500"/>
      <c r="AB41" s="88"/>
    </row>
    <row r="42" spans="1:28" ht="18.75" customHeight="1" x14ac:dyDescent="0.4">
      <c r="A42" s="85"/>
      <c r="B42" s="491"/>
      <c r="C42" s="299"/>
      <c r="D42" s="482"/>
      <c r="E42" s="482"/>
      <c r="F42" s="482"/>
      <c r="G42" s="482"/>
      <c r="H42" s="299"/>
      <c r="I42" s="482"/>
      <c r="J42" s="482"/>
      <c r="K42" s="482"/>
      <c r="L42" s="482"/>
      <c r="M42" s="299"/>
      <c r="N42" s="482"/>
      <c r="O42" s="299"/>
      <c r="P42" s="493"/>
      <c r="Q42" s="493"/>
      <c r="R42" s="493"/>
      <c r="S42" s="86"/>
      <c r="T42" s="87"/>
      <c r="U42" s="500"/>
      <c r="V42" s="500"/>
      <c r="W42" s="500"/>
      <c r="X42" s="500"/>
      <c r="Y42" s="500"/>
      <c r="Z42" s="500"/>
      <c r="AA42" s="500"/>
      <c r="AB42" s="88"/>
    </row>
    <row r="43" spans="1:28" ht="18.75" customHeight="1" x14ac:dyDescent="0.4">
      <c r="A43" s="85"/>
      <c r="P43" s="494">
        <f>SUM(P33:R42)</f>
        <v>0</v>
      </c>
      <c r="Q43" s="494"/>
      <c r="R43" s="494"/>
      <c r="S43" s="86"/>
      <c r="T43" s="87"/>
      <c r="U43" s="500"/>
      <c r="V43" s="500"/>
      <c r="W43" s="500"/>
      <c r="X43" s="500"/>
      <c r="Y43" s="500"/>
      <c r="Z43" s="500"/>
      <c r="AA43" s="500"/>
      <c r="AB43" s="88"/>
    </row>
    <row r="44" spans="1:28" ht="18.75" customHeight="1" thickBot="1" x14ac:dyDescent="0.45">
      <c r="A44" s="85"/>
      <c r="N44" s="101" t="s">
        <v>219</v>
      </c>
      <c r="O44" s="101"/>
      <c r="P44" s="481"/>
      <c r="Q44" s="481"/>
      <c r="R44" s="481"/>
      <c r="S44" s="86"/>
      <c r="T44" s="87"/>
      <c r="U44" s="500"/>
      <c r="V44" s="500"/>
      <c r="W44" s="500"/>
      <c r="X44" s="500"/>
      <c r="Y44" s="500"/>
      <c r="Z44" s="500"/>
      <c r="AA44" s="500"/>
      <c r="AB44" s="88"/>
    </row>
    <row r="45" spans="1:28" ht="8.25" customHeight="1" thickTop="1" x14ac:dyDescent="0.4">
      <c r="A45" s="85"/>
      <c r="S45" s="86"/>
      <c r="T45" s="87"/>
      <c r="U45" s="500"/>
      <c r="V45" s="500"/>
      <c r="W45" s="500"/>
      <c r="X45" s="500"/>
      <c r="Y45" s="500"/>
      <c r="Z45" s="500"/>
      <c r="AA45" s="500"/>
      <c r="AB45" s="88"/>
    </row>
    <row r="46" spans="1:28" ht="18.75" customHeight="1" x14ac:dyDescent="0.4">
      <c r="A46" s="85"/>
      <c r="B46" s="36" t="s">
        <v>220</v>
      </c>
      <c r="S46" s="86"/>
      <c r="T46" s="87"/>
      <c r="U46" s="500"/>
      <c r="V46" s="500"/>
      <c r="W46" s="500"/>
      <c r="X46" s="500"/>
      <c r="Y46" s="500"/>
      <c r="Z46" s="500"/>
      <c r="AA46" s="500"/>
      <c r="AB46" s="88"/>
    </row>
    <row r="47" spans="1:28" ht="18.75" customHeight="1" x14ac:dyDescent="0.4">
      <c r="A47" s="85"/>
      <c r="S47" s="86"/>
      <c r="T47" s="87"/>
      <c r="U47" s="500"/>
      <c r="V47" s="500"/>
      <c r="W47" s="500"/>
      <c r="X47" s="500"/>
      <c r="Y47" s="500"/>
      <c r="Z47" s="500"/>
      <c r="AA47" s="500"/>
      <c r="AB47" s="88"/>
    </row>
    <row r="48" spans="1:28" ht="18.75" customHeight="1" x14ac:dyDescent="0.4">
      <c r="A48" s="85"/>
      <c r="B48" s="89" t="s">
        <v>221</v>
      </c>
      <c r="C48" s="89"/>
      <c r="D48" s="488" t="s">
        <v>222</v>
      </c>
      <c r="E48" s="488"/>
      <c r="F48" s="488"/>
      <c r="G48" s="488"/>
      <c r="H48" s="302"/>
      <c r="I48" s="488" t="s">
        <v>217</v>
      </c>
      <c r="J48" s="488"/>
      <c r="K48" s="488"/>
      <c r="L48" s="488"/>
      <c r="M48" s="488"/>
      <c r="N48" s="488"/>
      <c r="O48" s="302"/>
      <c r="P48" s="489" t="s">
        <v>218</v>
      </c>
      <c r="Q48" s="489"/>
      <c r="R48" s="489"/>
      <c r="S48" s="86"/>
      <c r="T48" s="87"/>
      <c r="U48" s="500"/>
      <c r="V48" s="500"/>
      <c r="W48" s="500"/>
      <c r="X48" s="500"/>
      <c r="Y48" s="500"/>
      <c r="Z48" s="500"/>
      <c r="AA48" s="500"/>
      <c r="AB48" s="88"/>
    </row>
    <row r="49" spans="1:28" ht="18.75" customHeight="1" x14ac:dyDescent="0.4">
      <c r="A49" s="85"/>
      <c r="B49" s="89"/>
      <c r="C49" s="89"/>
      <c r="D49" s="302"/>
      <c r="E49" s="302"/>
      <c r="F49" s="302"/>
      <c r="G49" s="302"/>
      <c r="H49" s="302"/>
      <c r="I49" s="302"/>
      <c r="J49" s="302"/>
      <c r="K49" s="302"/>
      <c r="L49" s="302"/>
      <c r="M49" s="302"/>
      <c r="N49" s="302"/>
      <c r="O49" s="302"/>
      <c r="P49" s="90"/>
      <c r="Q49" s="90"/>
      <c r="R49" s="90"/>
      <c r="S49" s="86"/>
      <c r="T49" s="87"/>
      <c r="U49" s="500"/>
      <c r="V49" s="500"/>
      <c r="W49" s="500"/>
      <c r="X49" s="500"/>
      <c r="Y49" s="500"/>
      <c r="Z49" s="500"/>
      <c r="AA49" s="500"/>
      <c r="AB49" s="88"/>
    </row>
    <row r="50" spans="1:28" ht="18.75" customHeight="1" x14ac:dyDescent="0.4">
      <c r="A50" s="85"/>
      <c r="B50" s="490"/>
      <c r="C50" s="299"/>
      <c r="D50" s="435"/>
      <c r="E50" s="435"/>
      <c r="F50" s="435"/>
      <c r="G50" s="435"/>
      <c r="H50" s="299"/>
      <c r="I50" s="435"/>
      <c r="J50" s="435"/>
      <c r="K50" s="435"/>
      <c r="L50" s="435"/>
      <c r="M50" s="435"/>
      <c r="N50" s="435"/>
      <c r="O50" s="299"/>
      <c r="P50" s="492"/>
      <c r="Q50" s="492"/>
      <c r="R50" s="492"/>
      <c r="S50" s="86"/>
      <c r="T50" s="87"/>
      <c r="U50" s="500"/>
      <c r="V50" s="500"/>
      <c r="W50" s="500"/>
      <c r="X50" s="500"/>
      <c r="Y50" s="500"/>
      <c r="Z50" s="500"/>
      <c r="AA50" s="500"/>
      <c r="AB50" s="88"/>
    </row>
    <row r="51" spans="1:28" ht="18.75" customHeight="1" x14ac:dyDescent="0.4">
      <c r="A51" s="85"/>
      <c r="B51" s="491"/>
      <c r="C51" s="299"/>
      <c r="D51" s="482"/>
      <c r="E51" s="482"/>
      <c r="F51" s="482"/>
      <c r="G51" s="482"/>
      <c r="H51" s="299"/>
      <c r="I51" s="482"/>
      <c r="J51" s="482"/>
      <c r="K51" s="482"/>
      <c r="L51" s="482"/>
      <c r="M51" s="482"/>
      <c r="N51" s="482"/>
      <c r="O51" s="299"/>
      <c r="P51" s="493"/>
      <c r="Q51" s="493"/>
      <c r="R51" s="493"/>
      <c r="S51" s="86"/>
      <c r="T51" s="87"/>
      <c r="U51" s="500"/>
      <c r="V51" s="500"/>
      <c r="W51" s="500"/>
      <c r="X51" s="500"/>
      <c r="Y51" s="500"/>
      <c r="Z51" s="500"/>
      <c r="AA51" s="500"/>
      <c r="AB51" s="88"/>
    </row>
    <row r="52" spans="1:28" ht="18.75" customHeight="1" x14ac:dyDescent="0.4">
      <c r="A52" s="85"/>
      <c r="B52" s="490"/>
      <c r="C52" s="299"/>
      <c r="D52" s="435"/>
      <c r="E52" s="435"/>
      <c r="F52" s="435"/>
      <c r="G52" s="435"/>
      <c r="H52" s="299"/>
      <c r="I52" s="499"/>
      <c r="J52" s="499"/>
      <c r="K52" s="499"/>
      <c r="L52" s="499"/>
      <c r="M52" s="499"/>
      <c r="N52" s="499"/>
      <c r="O52" s="299"/>
      <c r="P52" s="492"/>
      <c r="Q52" s="492"/>
      <c r="R52" s="492"/>
      <c r="S52" s="86"/>
      <c r="T52" s="87"/>
      <c r="U52" s="500"/>
      <c r="V52" s="500"/>
      <c r="W52" s="500"/>
      <c r="X52" s="500"/>
      <c r="Y52" s="500"/>
      <c r="Z52" s="500"/>
      <c r="AA52" s="500"/>
      <c r="AB52" s="88"/>
    </row>
    <row r="53" spans="1:28" ht="18.75" customHeight="1" x14ac:dyDescent="0.4">
      <c r="A53" s="85"/>
      <c r="B53" s="491"/>
      <c r="C53" s="299"/>
      <c r="D53" s="482"/>
      <c r="E53" s="482"/>
      <c r="F53" s="482"/>
      <c r="G53" s="482"/>
      <c r="H53" s="299"/>
      <c r="I53" s="482"/>
      <c r="J53" s="482"/>
      <c r="K53" s="482"/>
      <c r="L53" s="482"/>
      <c r="M53" s="482"/>
      <c r="N53" s="482"/>
      <c r="O53" s="299"/>
      <c r="P53" s="493"/>
      <c r="Q53" s="493"/>
      <c r="R53" s="493"/>
      <c r="S53" s="86"/>
      <c r="T53" s="87"/>
      <c r="U53" s="500"/>
      <c r="V53" s="500"/>
      <c r="W53" s="500"/>
      <c r="X53" s="500"/>
      <c r="Y53" s="500"/>
      <c r="Z53" s="500"/>
      <c r="AA53" s="500"/>
      <c r="AB53" s="88"/>
    </row>
    <row r="54" spans="1:28" ht="18.75" customHeight="1" x14ac:dyDescent="0.4">
      <c r="A54" s="85"/>
      <c r="B54" s="490"/>
      <c r="C54" s="299"/>
      <c r="D54" s="435"/>
      <c r="E54" s="435"/>
      <c r="F54" s="435"/>
      <c r="G54" s="435"/>
      <c r="H54" s="299"/>
      <c r="I54" s="435"/>
      <c r="J54" s="435"/>
      <c r="K54" s="435"/>
      <c r="L54" s="435"/>
      <c r="M54" s="435"/>
      <c r="N54" s="435"/>
      <c r="O54" s="299"/>
      <c r="P54" s="492"/>
      <c r="Q54" s="492"/>
      <c r="R54" s="492"/>
      <c r="S54" s="86"/>
      <c r="T54" s="87"/>
      <c r="U54" s="500"/>
      <c r="V54" s="500"/>
      <c r="W54" s="500"/>
      <c r="X54" s="500"/>
      <c r="Y54" s="500"/>
      <c r="Z54" s="500"/>
      <c r="AA54" s="500"/>
      <c r="AB54" s="88"/>
    </row>
    <row r="55" spans="1:28" ht="18.75" customHeight="1" x14ac:dyDescent="0.4">
      <c r="A55" s="85"/>
      <c r="B55" s="491"/>
      <c r="C55" s="299"/>
      <c r="D55" s="482"/>
      <c r="E55" s="482"/>
      <c r="F55" s="482"/>
      <c r="G55" s="482"/>
      <c r="H55" s="299"/>
      <c r="I55" s="482"/>
      <c r="J55" s="482"/>
      <c r="K55" s="482"/>
      <c r="L55" s="482"/>
      <c r="M55" s="482"/>
      <c r="N55" s="482"/>
      <c r="O55" s="299"/>
      <c r="P55" s="493"/>
      <c r="Q55" s="493"/>
      <c r="R55" s="493"/>
      <c r="S55" s="86"/>
      <c r="T55" s="87"/>
      <c r="U55" s="500"/>
      <c r="V55" s="500"/>
      <c r="W55" s="500"/>
      <c r="X55" s="500"/>
      <c r="Y55" s="500"/>
      <c r="Z55" s="500"/>
      <c r="AA55" s="500"/>
      <c r="AB55" s="88"/>
    </row>
    <row r="56" spans="1:28" ht="18.75" customHeight="1" x14ac:dyDescent="0.4">
      <c r="A56" s="85"/>
      <c r="P56" s="494">
        <f>SUM(P50:R55)</f>
        <v>0</v>
      </c>
      <c r="Q56" s="494"/>
      <c r="R56" s="494"/>
      <c r="S56" s="86"/>
      <c r="T56" s="87"/>
      <c r="U56" s="500"/>
      <c r="V56" s="500"/>
      <c r="W56" s="500"/>
      <c r="X56" s="500"/>
      <c r="Y56" s="500"/>
      <c r="Z56" s="500"/>
      <c r="AA56" s="500"/>
      <c r="AB56" s="88"/>
    </row>
    <row r="57" spans="1:28" ht="18.75" customHeight="1" thickBot="1" x14ac:dyDescent="0.45">
      <c r="A57" s="85"/>
      <c r="N57" s="101" t="s">
        <v>219</v>
      </c>
      <c r="O57" s="101"/>
      <c r="P57" s="481"/>
      <c r="Q57" s="481"/>
      <c r="R57" s="481"/>
      <c r="S57" s="86"/>
      <c r="T57" s="87"/>
      <c r="U57" s="500"/>
      <c r="V57" s="500"/>
      <c r="W57" s="500"/>
      <c r="X57" s="500"/>
      <c r="Y57" s="500"/>
      <c r="Z57" s="500"/>
      <c r="AA57" s="500"/>
      <c r="AB57" s="88"/>
    </row>
    <row r="58" spans="1:28" ht="18.75" customHeight="1" thickTop="1" x14ac:dyDescent="0.4">
      <c r="A58" s="85"/>
      <c r="S58" s="86"/>
      <c r="T58" s="87"/>
      <c r="U58" s="500"/>
      <c r="V58" s="500"/>
      <c r="W58" s="500"/>
      <c r="X58" s="500"/>
      <c r="Y58" s="500"/>
      <c r="Z58" s="500"/>
      <c r="AA58" s="500"/>
      <c r="AB58" s="88"/>
    </row>
    <row r="59" spans="1:28" ht="7.5" customHeight="1" x14ac:dyDescent="0.4">
      <c r="A59" s="85"/>
      <c r="S59" s="86"/>
      <c r="T59" s="87"/>
      <c r="U59" s="500"/>
      <c r="V59" s="500"/>
      <c r="W59" s="500"/>
      <c r="X59" s="500"/>
      <c r="Y59" s="500"/>
      <c r="Z59" s="500"/>
      <c r="AA59" s="500"/>
      <c r="AB59" s="88"/>
    </row>
    <row r="60" spans="1:28" x14ac:dyDescent="0.4">
      <c r="A60" s="85"/>
      <c r="E60" s="485"/>
      <c r="F60" s="485"/>
      <c r="G60" s="485"/>
      <c r="H60" s="485"/>
      <c r="I60" s="485"/>
      <c r="J60" s="485"/>
      <c r="K60" s="485"/>
      <c r="L60" s="485"/>
      <c r="P60" s="497"/>
      <c r="Q60" s="497"/>
      <c r="R60" s="497"/>
      <c r="S60" s="86"/>
      <c r="T60" s="87"/>
      <c r="U60" s="500"/>
      <c r="V60" s="500"/>
      <c r="W60" s="500"/>
      <c r="X60" s="500"/>
      <c r="Y60" s="500"/>
      <c r="Z60" s="500"/>
      <c r="AA60" s="500"/>
      <c r="AB60" s="88"/>
    </row>
    <row r="61" spans="1:28" x14ac:dyDescent="0.4">
      <c r="A61" s="85"/>
      <c r="B61" s="434" t="s">
        <v>223</v>
      </c>
      <c r="C61" s="434"/>
      <c r="D61" s="434"/>
      <c r="E61" s="486"/>
      <c r="F61" s="486"/>
      <c r="G61" s="486"/>
      <c r="H61" s="486"/>
      <c r="I61" s="486"/>
      <c r="J61" s="486"/>
      <c r="K61" s="486"/>
      <c r="L61" s="486"/>
      <c r="N61" s="91" t="s">
        <v>224</v>
      </c>
      <c r="P61" s="498"/>
      <c r="Q61" s="498"/>
      <c r="R61" s="498"/>
      <c r="S61" s="86"/>
      <c r="T61" s="87"/>
      <c r="U61" s="500"/>
      <c r="V61" s="500"/>
      <c r="W61" s="500"/>
      <c r="X61" s="500"/>
      <c r="Y61" s="500"/>
      <c r="Z61" s="500"/>
      <c r="AA61" s="500"/>
      <c r="AB61" s="88"/>
    </row>
    <row r="62" spans="1:28" ht="12" customHeight="1" thickBot="1" x14ac:dyDescent="0.45">
      <c r="A62" s="92"/>
      <c r="B62" s="93"/>
      <c r="C62" s="93"/>
      <c r="D62" s="93"/>
      <c r="E62" s="93"/>
      <c r="F62" s="93"/>
      <c r="G62" s="93"/>
      <c r="H62" s="93"/>
      <c r="I62" s="93"/>
      <c r="J62" s="93"/>
      <c r="K62" s="93"/>
      <c r="L62" s="93"/>
      <c r="M62" s="93"/>
      <c r="N62" s="93"/>
      <c r="O62" s="93"/>
      <c r="P62" s="93"/>
      <c r="Q62" s="93"/>
      <c r="R62" s="93"/>
      <c r="S62" s="94"/>
      <c r="T62" s="95"/>
      <c r="U62" s="93"/>
      <c r="V62" s="93"/>
      <c r="W62" s="93"/>
      <c r="X62" s="93"/>
      <c r="Y62" s="93"/>
      <c r="Z62" s="93"/>
      <c r="AA62" s="93"/>
      <c r="AB62" s="96"/>
    </row>
  </sheetData>
  <mergeCells count="63">
    <mergeCell ref="E8:I9"/>
    <mergeCell ref="N8:R9"/>
    <mergeCell ref="U8:AA61"/>
    <mergeCell ref="B9:D9"/>
    <mergeCell ref="P11:R12"/>
    <mergeCell ref="P14:R15"/>
    <mergeCell ref="P17:R18"/>
    <mergeCell ref="P20:R21"/>
    <mergeCell ref="P23:R24"/>
    <mergeCell ref="P26:R27"/>
    <mergeCell ref="B35:B36"/>
    <mergeCell ref="D35:G36"/>
    <mergeCell ref="I35:L36"/>
    <mergeCell ref="N35:N36"/>
    <mergeCell ref="P35:R36"/>
    <mergeCell ref="B33:B34"/>
    <mergeCell ref="B2:AA2"/>
    <mergeCell ref="E5:I6"/>
    <mergeCell ref="P5:R6"/>
    <mergeCell ref="U5:AA5"/>
    <mergeCell ref="B6:D6"/>
    <mergeCell ref="D33:G34"/>
    <mergeCell ref="I33:L34"/>
    <mergeCell ref="N33:N34"/>
    <mergeCell ref="P33:R34"/>
    <mergeCell ref="D31:G31"/>
    <mergeCell ref="I31:L31"/>
    <mergeCell ref="P31:R31"/>
    <mergeCell ref="P43:R44"/>
    <mergeCell ref="B37:B38"/>
    <mergeCell ref="D37:G38"/>
    <mergeCell ref="I37:L38"/>
    <mergeCell ref="N37:N38"/>
    <mergeCell ref="P37:R38"/>
    <mergeCell ref="B39:B40"/>
    <mergeCell ref="D39:G40"/>
    <mergeCell ref="I39:L40"/>
    <mergeCell ref="N39:N40"/>
    <mergeCell ref="P39:R40"/>
    <mergeCell ref="B41:B42"/>
    <mergeCell ref="D41:G42"/>
    <mergeCell ref="I41:L42"/>
    <mergeCell ref="N41:N42"/>
    <mergeCell ref="P41:R42"/>
    <mergeCell ref="D48:G48"/>
    <mergeCell ref="I48:N48"/>
    <mergeCell ref="P48:R48"/>
    <mergeCell ref="B50:B51"/>
    <mergeCell ref="D50:G51"/>
    <mergeCell ref="I50:N51"/>
    <mergeCell ref="P50:R51"/>
    <mergeCell ref="P56:R57"/>
    <mergeCell ref="E60:L61"/>
    <mergeCell ref="P60:R61"/>
    <mergeCell ref="B61:D61"/>
    <mergeCell ref="B52:B53"/>
    <mergeCell ref="D52:G53"/>
    <mergeCell ref="I52:N53"/>
    <mergeCell ref="P52:R53"/>
    <mergeCell ref="B54:B55"/>
    <mergeCell ref="D54:G55"/>
    <mergeCell ref="I54:N55"/>
    <mergeCell ref="P54:R55"/>
  </mergeCells>
  <pageMargins left="0.7" right="0.7" top="0.75" bottom="0.75" header="0.3" footer="0.3"/>
  <pageSetup paperSize="9" scale="4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249977111117893"/>
  </sheetPr>
  <dimension ref="A1:K55"/>
  <sheetViews>
    <sheetView zoomScale="85" zoomScaleNormal="85" workbookViewId="0">
      <selection activeCell="F9" sqref="F9"/>
    </sheetView>
  </sheetViews>
  <sheetFormatPr defaultColWidth="9.109375" defaultRowHeight="14.4" x14ac:dyDescent="0.3"/>
  <cols>
    <col min="1" max="1" width="36.5546875" bestFit="1" customWidth="1"/>
    <col min="2" max="2" width="8.88671875" bestFit="1" customWidth="1"/>
    <col min="3" max="3" width="35.109375" customWidth="1"/>
    <col min="4" max="4" width="12.88671875" customWidth="1"/>
    <col min="5" max="5" width="15.5546875" bestFit="1" customWidth="1"/>
    <col min="6" max="6" width="13.44140625" customWidth="1"/>
    <col min="9" max="10" width="11.88671875" bestFit="1" customWidth="1"/>
    <col min="11" max="11" width="38.88671875" customWidth="1"/>
  </cols>
  <sheetData>
    <row r="1" spans="1:10" s="18" customFormat="1" ht="21" x14ac:dyDescent="0.4">
      <c r="A1" s="36" t="s">
        <v>225</v>
      </c>
    </row>
    <row r="2" spans="1:10" ht="8.25" customHeight="1" x14ac:dyDescent="0.3">
      <c r="A2" s="35"/>
    </row>
    <row r="3" spans="1:10" s="18" customFormat="1" ht="21" x14ac:dyDescent="0.4">
      <c r="A3" s="434" t="str">
        <f>"Branch: BR"&amp;TEXT('Section 1'!N5,"0000")&amp;" "&amp;'Section 1'!G5</f>
        <v xml:space="preserve">Branch: BR0000 </v>
      </c>
      <c r="B3" s="434"/>
      <c r="C3" s="434"/>
    </row>
    <row r="4" spans="1:10" ht="8.25" customHeight="1" x14ac:dyDescent="0.3"/>
    <row r="5" spans="1:10" s="264" customFormat="1" ht="18" x14ac:dyDescent="0.35">
      <c r="A5" s="133" t="s">
        <v>226</v>
      </c>
    </row>
    <row r="6" spans="1:10" ht="8.25" customHeight="1" x14ac:dyDescent="0.3"/>
    <row r="7" spans="1:10" x14ac:dyDescent="0.3">
      <c r="A7" t="s">
        <v>227</v>
      </c>
      <c r="B7" s="35" t="str">
        <f>'Section 1'!M7</f>
        <v>GBP</v>
      </c>
    </row>
    <row r="8" spans="1:10" x14ac:dyDescent="0.3">
      <c r="C8" s="501" t="str">
        <f>"Exchange rate ("&amp;$B$7&amp;"/GBP) at 30 September 2025"</f>
        <v>Exchange rate (GBP/GBP) at 30 September 2025</v>
      </c>
      <c r="D8" s="501"/>
      <c r="E8" s="501"/>
      <c r="F8">
        <f>VLOOKUP(B7,Oanda!$D$7:$Q$17,13,FALSE)</f>
        <v>1</v>
      </c>
      <c r="G8" s="501" t="str">
        <f>IF(AND($B$7="GBP",F8&lt;&gt;1)=TRUE,"ERROR! Must be 1 for GBP","")</f>
        <v/>
      </c>
      <c r="H8" s="501"/>
      <c r="I8" s="501"/>
      <c r="J8" s="501"/>
    </row>
    <row r="9" spans="1:10" x14ac:dyDescent="0.3">
      <c r="C9" s="501" t="str">
        <f>"Exchange rate ("&amp;$B$7&amp;"/GBP) at 30 September 2026"</f>
        <v>Exchange rate (GBP/GBP) at 30 September 2026</v>
      </c>
      <c r="D9" s="501"/>
      <c r="E9" s="501"/>
      <c r="F9">
        <f>VLOOKUP(B7, Oanda!$D$7:$Q$17, 14,FALSE)</f>
        <v>1</v>
      </c>
      <c r="G9" s="501" t="str">
        <f>IF(AND($B$7="GBP",F9&lt;&gt;1)=TRUE,"ERROR! Must be 1 for GBP","")</f>
        <v/>
      </c>
      <c r="H9" s="501"/>
      <c r="I9" s="501"/>
      <c r="J9" s="501"/>
    </row>
    <row r="10" spans="1:10" ht="8.25" customHeight="1" x14ac:dyDescent="0.3"/>
    <row r="11" spans="1:10" ht="18" x14ac:dyDescent="0.35">
      <c r="A11" s="133" t="s">
        <v>228</v>
      </c>
    </row>
    <row r="12" spans="1:10" ht="8.25" customHeight="1" x14ac:dyDescent="0.3">
      <c r="A12" s="35"/>
    </row>
    <row r="13" spans="1:10" x14ac:dyDescent="0.3">
      <c r="D13" t="s">
        <v>229</v>
      </c>
      <c r="E13" t="s">
        <v>230</v>
      </c>
      <c r="F13" t="s">
        <v>231</v>
      </c>
    </row>
    <row r="14" spans="1:10" x14ac:dyDescent="0.3">
      <c r="A14">
        <v>621001</v>
      </c>
      <c r="B14" s="501" t="s">
        <v>232</v>
      </c>
      <c r="C14" s="501"/>
      <c r="D14" s="267"/>
      <c r="E14" s="113">
        <f>SUM('Section 2'!L21:L23)/F8</f>
        <v>0</v>
      </c>
      <c r="F14" s="113">
        <f>E14-D14</f>
        <v>0</v>
      </c>
    </row>
    <row r="15" spans="1:10" x14ac:dyDescent="0.3">
      <c r="A15">
        <v>690051</v>
      </c>
      <c r="B15" s="501" t="s">
        <v>233</v>
      </c>
      <c r="C15" s="501"/>
      <c r="D15" s="267"/>
      <c r="E15" s="113">
        <f>'Section 2'!L25/F8</f>
        <v>0</v>
      </c>
      <c r="F15" s="113">
        <f>E15-D15</f>
        <v>0</v>
      </c>
      <c r="H15" s="113"/>
    </row>
    <row r="16" spans="1:10" x14ac:dyDescent="0.3">
      <c r="A16">
        <v>695001</v>
      </c>
      <c r="B16" s="501" t="s">
        <v>234</v>
      </c>
      <c r="C16" s="501"/>
      <c r="D16" s="267"/>
      <c r="E16" s="113">
        <f>SUM('Section 2'!L12:L15)/F8</f>
        <v>0</v>
      </c>
      <c r="F16" s="113">
        <f>E16-D16</f>
        <v>0</v>
      </c>
      <c r="H16" s="113"/>
    </row>
    <row r="17" spans="1:11" x14ac:dyDescent="0.3">
      <c r="A17">
        <v>713001</v>
      </c>
      <c r="B17" s="501" t="s">
        <v>235</v>
      </c>
      <c r="C17" s="501"/>
      <c r="D17" s="267"/>
      <c r="E17" s="113">
        <f>'Section 2'!L17/F8</f>
        <v>0</v>
      </c>
      <c r="F17" s="113">
        <f>E17-D17</f>
        <v>0</v>
      </c>
      <c r="H17" s="113"/>
    </row>
    <row r="18" spans="1:11" ht="8.25" customHeight="1" x14ac:dyDescent="0.3"/>
    <row r="19" spans="1:11" ht="18" x14ac:dyDescent="0.35">
      <c r="A19" s="133" t="s">
        <v>236</v>
      </c>
    </row>
    <row r="20" spans="1:11" ht="8.25" customHeight="1" x14ac:dyDescent="0.3"/>
    <row r="21" spans="1:11" x14ac:dyDescent="0.3">
      <c r="A21" s="35" t="s">
        <v>237</v>
      </c>
      <c r="B21" s="35" t="s">
        <v>238</v>
      </c>
      <c r="C21" s="502" t="s">
        <v>239</v>
      </c>
      <c r="D21" s="502"/>
      <c r="E21" s="35" t="s">
        <v>218</v>
      </c>
      <c r="F21" s="502" t="s">
        <v>240</v>
      </c>
      <c r="G21" s="502"/>
      <c r="H21" s="502"/>
      <c r="I21" s="502"/>
      <c r="J21" s="35" t="s">
        <v>35</v>
      </c>
      <c r="K21" s="35" t="s">
        <v>241</v>
      </c>
    </row>
    <row r="22" spans="1:11" x14ac:dyDescent="0.3">
      <c r="A22" t="s">
        <v>242</v>
      </c>
      <c r="B22" s="310">
        <v>52</v>
      </c>
      <c r="C22" s="501" t="str">
        <f>IF('Section 4'!C9="","",'Section 4'!C9)</f>
        <v/>
      </c>
      <c r="D22" s="501"/>
      <c r="E22" s="132">
        <f>'Section 4'!F9</f>
        <v>0</v>
      </c>
      <c r="F22" s="501" t="str">
        <f>C22</f>
        <v/>
      </c>
      <c r="G22" s="501"/>
      <c r="H22" s="501"/>
      <c r="I22" s="501"/>
      <c r="J22" s="266"/>
      <c r="K22" s="266" t="str">
        <f>IFERROR(VLOOKUP(J22,INCACC,2,FALSE),"")</f>
        <v/>
      </c>
    </row>
    <row r="23" spans="1:11" x14ac:dyDescent="0.3">
      <c r="A23" t="s">
        <v>242</v>
      </c>
      <c r="B23" s="310">
        <v>53</v>
      </c>
      <c r="C23" s="501" t="str">
        <f>IF('Section 4'!C10="","",'Section 4'!C10)</f>
        <v/>
      </c>
      <c r="D23" s="501"/>
      <c r="E23" s="132">
        <f>'Section 4'!F10</f>
        <v>0</v>
      </c>
      <c r="F23" s="501" t="str">
        <f t="shared" ref="F23:F26" si="0">C23</f>
        <v/>
      </c>
      <c r="G23" s="501"/>
      <c r="H23" s="501"/>
      <c r="I23" s="501"/>
      <c r="J23" s="266"/>
      <c r="K23" s="266" t="str">
        <f>IFERROR(VLOOKUP(J23,INCACC,2,FALSE),"")</f>
        <v/>
      </c>
    </row>
    <row r="24" spans="1:11" x14ac:dyDescent="0.3">
      <c r="A24" t="s">
        <v>243</v>
      </c>
      <c r="B24" s="310">
        <v>54</v>
      </c>
      <c r="C24" s="501" t="str">
        <f>IF('Section 4'!C12="","",'Section 4'!C12)</f>
        <v>National Conference</v>
      </c>
      <c r="D24" s="501"/>
      <c r="E24" s="132">
        <f>'Section 4'!F12</f>
        <v>0</v>
      </c>
      <c r="F24" s="501" t="str">
        <f t="shared" si="0"/>
        <v>National Conference</v>
      </c>
      <c r="G24" s="501"/>
      <c r="H24" s="501"/>
      <c r="I24" s="501"/>
      <c r="J24" s="266"/>
      <c r="K24" s="266" t="str">
        <f>IFERROR(VLOOKUP(J24,INCACC,2,FALSE),"")</f>
        <v/>
      </c>
    </row>
    <row r="25" spans="1:11" x14ac:dyDescent="0.3">
      <c r="A25" t="s">
        <v>243</v>
      </c>
      <c r="B25" s="310">
        <v>55</v>
      </c>
      <c r="C25" s="501" t="str">
        <f>IF('Section 4'!C13="","",'Section 4'!C13)</f>
        <v/>
      </c>
      <c r="D25" s="501"/>
      <c r="E25" s="132">
        <f>'Section 4'!F13</f>
        <v>0</v>
      </c>
      <c r="F25" s="501" t="str">
        <f t="shared" si="0"/>
        <v/>
      </c>
      <c r="G25" s="501"/>
      <c r="H25" s="501"/>
      <c r="I25" s="501"/>
      <c r="J25" s="266"/>
      <c r="K25" s="266" t="str">
        <f>IFERROR(VLOOKUP(J25,INCACC,2,FALSE),"")</f>
        <v/>
      </c>
    </row>
    <row r="26" spans="1:11" x14ac:dyDescent="0.3">
      <c r="A26" t="s">
        <v>243</v>
      </c>
      <c r="B26" s="310">
        <v>56</v>
      </c>
      <c r="C26" s="501" t="str">
        <f>IF('Section 4'!C14="","",'Section 4'!C14)</f>
        <v/>
      </c>
      <c r="D26" s="501"/>
      <c r="E26" s="132">
        <f>'Section 4'!F14</f>
        <v>0</v>
      </c>
      <c r="F26" s="501" t="str">
        <f t="shared" si="0"/>
        <v/>
      </c>
      <c r="G26" s="501"/>
      <c r="H26" s="501"/>
      <c r="I26" s="501"/>
      <c r="J26" s="266"/>
      <c r="K26" s="266" t="str">
        <f>IFERROR(VLOOKUP(J26,INCACC,2,FALSE),"")</f>
        <v/>
      </c>
    </row>
    <row r="27" spans="1:11" x14ac:dyDescent="0.3">
      <c r="A27" t="s">
        <v>244</v>
      </c>
      <c r="B27" s="310">
        <v>65</v>
      </c>
      <c r="C27" s="501" t="str">
        <f>IF('Section 4'!C31="","",'Section 4'!C31)</f>
        <v/>
      </c>
      <c r="D27" s="501"/>
      <c r="E27" s="132">
        <f>'Section 4'!F31</f>
        <v>0</v>
      </c>
      <c r="F27" s="501" t="str">
        <f>IF(C27="","","BPT - "&amp;C27)</f>
        <v/>
      </c>
      <c r="G27" s="501"/>
      <c r="H27" s="501"/>
      <c r="I27" s="501"/>
      <c r="J27" s="266"/>
      <c r="K27" s="266" t="str">
        <f t="shared" ref="K27:K39" si="1">IFERROR(VLOOKUP(J27,EXPACC,2,FALSE),"")</f>
        <v/>
      </c>
    </row>
    <row r="28" spans="1:11" x14ac:dyDescent="0.3">
      <c r="A28" t="s">
        <v>244</v>
      </c>
      <c r="B28" s="310">
        <v>66</v>
      </c>
      <c r="C28" s="501" t="str">
        <f>IF('Section 4'!C32="","",'Section 4'!C32)</f>
        <v/>
      </c>
      <c r="D28" s="501"/>
      <c r="E28" s="132">
        <f>'Section 4'!F32</f>
        <v>0</v>
      </c>
      <c r="F28" s="501" t="str">
        <f>IF(C28="","","BPT - "&amp;C28)</f>
        <v/>
      </c>
      <c r="G28" s="501"/>
      <c r="H28" s="501"/>
      <c r="I28" s="501"/>
      <c r="J28" s="266"/>
      <c r="K28" s="266" t="str">
        <f t="shared" si="1"/>
        <v/>
      </c>
    </row>
    <row r="29" spans="1:11" x14ac:dyDescent="0.3">
      <c r="A29" t="s">
        <v>245</v>
      </c>
      <c r="B29" s="310">
        <v>83</v>
      </c>
      <c r="C29" s="501" t="str">
        <f>IF('Section 4'!J24="","",'Section 4'!J24)</f>
        <v/>
      </c>
      <c r="D29" s="501"/>
      <c r="E29" s="132">
        <f>'Section 4'!N24</f>
        <v>0</v>
      </c>
      <c r="F29" s="501" t="str">
        <f>IF(C29="","","Don to cty/dist - "&amp;C29)</f>
        <v/>
      </c>
      <c r="G29" s="501"/>
      <c r="H29" s="501"/>
      <c r="I29" s="501"/>
      <c r="J29" s="266">
        <v>900101</v>
      </c>
      <c r="K29" s="266" t="str">
        <f t="shared" si="1"/>
        <v>Fund transfer out - counties</v>
      </c>
    </row>
    <row r="30" spans="1:11" x14ac:dyDescent="0.3">
      <c r="A30" t="s">
        <v>245</v>
      </c>
      <c r="B30" s="310">
        <v>84</v>
      </c>
      <c r="C30" s="501" t="str">
        <f>IF('Section 4'!J25="","",'Section 4'!J25)</f>
        <v/>
      </c>
      <c r="D30" s="501"/>
      <c r="E30" s="132">
        <f>'Section 4'!N25</f>
        <v>0</v>
      </c>
      <c r="F30" s="501" t="str">
        <f>IF(C30="","","Don to cty/dist - "&amp;C30)</f>
        <v/>
      </c>
      <c r="G30" s="501"/>
      <c r="H30" s="501"/>
      <c r="I30" s="501"/>
      <c r="J30" s="266">
        <v>900101</v>
      </c>
      <c r="K30" s="266" t="str">
        <f t="shared" si="1"/>
        <v>Fund transfer out - counties</v>
      </c>
    </row>
    <row r="31" spans="1:11" x14ac:dyDescent="0.3">
      <c r="A31" t="s">
        <v>246</v>
      </c>
      <c r="B31" s="310">
        <v>85</v>
      </c>
      <c r="C31" s="501" t="str">
        <f>IF('Section 4'!J27="","",'Section 4'!J27)</f>
        <v/>
      </c>
      <c r="D31" s="501"/>
      <c r="E31" s="132">
        <f>'Section 4'!N27</f>
        <v>0</v>
      </c>
      <c r="F31" s="501" t="str">
        <f>IF(C31="","","Don to care/breaks - "&amp;C31)</f>
        <v/>
      </c>
      <c r="G31" s="501"/>
      <c r="H31" s="501"/>
      <c r="I31" s="501"/>
      <c r="J31" s="266">
        <v>900401</v>
      </c>
      <c r="K31" s="266" t="str">
        <f t="shared" si="1"/>
        <v>Fund transfer out - homes/breaks</v>
      </c>
    </row>
    <row r="32" spans="1:11" x14ac:dyDescent="0.3">
      <c r="A32" t="s">
        <v>246</v>
      </c>
      <c r="B32" s="310">
        <v>86</v>
      </c>
      <c r="C32" s="501" t="str">
        <f>IF('Section 4'!J28="","",'Section 4'!J28)</f>
        <v/>
      </c>
      <c r="D32" s="501"/>
      <c r="E32" s="132">
        <f>'Section 4'!N28</f>
        <v>0</v>
      </c>
      <c r="F32" s="501" t="str">
        <f>IF(C32="","","Don to care/breaks - "&amp;C32)</f>
        <v/>
      </c>
      <c r="G32" s="501"/>
      <c r="H32" s="501"/>
      <c r="I32" s="501"/>
      <c r="J32" s="266">
        <v>900401</v>
      </c>
      <c r="K32" s="266" t="str">
        <f t="shared" si="1"/>
        <v>Fund transfer out - homes/breaks</v>
      </c>
    </row>
    <row r="33" spans="1:11" x14ac:dyDescent="0.3">
      <c r="A33" t="s">
        <v>247</v>
      </c>
      <c r="B33" s="310">
        <v>89</v>
      </c>
      <c r="C33" s="501" t="str">
        <f>IF('Section 4'!J32="","",'Section 4'!J32)</f>
        <v/>
      </c>
      <c r="D33" s="501"/>
      <c r="E33" s="132">
        <f>'Section 4'!N32</f>
        <v>0</v>
      </c>
      <c r="F33" s="501" t="str">
        <f t="shared" ref="F33:F38" si="2">C33</f>
        <v/>
      </c>
      <c r="G33" s="501"/>
      <c r="H33" s="501"/>
      <c r="I33" s="501"/>
      <c r="J33" s="266"/>
      <c r="K33" s="266" t="str">
        <f t="shared" si="1"/>
        <v/>
      </c>
    </row>
    <row r="34" spans="1:11" x14ac:dyDescent="0.3">
      <c r="A34" t="s">
        <v>248</v>
      </c>
      <c r="B34" s="310">
        <v>91</v>
      </c>
      <c r="C34" s="501" t="str">
        <f>IF('Section 4'!J40="","",'Section 4'!J40)</f>
        <v>Insurance</v>
      </c>
      <c r="D34" s="501"/>
      <c r="E34" s="132">
        <f>'Section 4'!N40</f>
        <v>0</v>
      </c>
      <c r="F34" s="501" t="str">
        <f t="shared" si="2"/>
        <v>Insurance</v>
      </c>
      <c r="G34" s="501"/>
      <c r="H34" s="501"/>
      <c r="I34" s="501"/>
      <c r="J34" s="266">
        <v>207001</v>
      </c>
      <c r="K34" s="266" t="str">
        <f t="shared" si="1"/>
        <v>Branch admin costs</v>
      </c>
    </row>
    <row r="35" spans="1:11" x14ac:dyDescent="0.3">
      <c r="A35" t="s">
        <v>248</v>
      </c>
      <c r="B35" s="310">
        <v>92</v>
      </c>
      <c r="C35" s="501" t="str">
        <f>IF('Section 4'!J41="","",'Section 4'!J41)</f>
        <v>National Conference</v>
      </c>
      <c r="D35" s="501"/>
      <c r="E35" s="132">
        <f>'Section 4'!N41</f>
        <v>0</v>
      </c>
      <c r="F35" s="501" t="str">
        <f t="shared" si="2"/>
        <v>National Conference</v>
      </c>
      <c r="G35" s="501"/>
      <c r="H35" s="501"/>
      <c r="I35" s="501"/>
      <c r="J35" s="266"/>
      <c r="K35" s="266" t="str">
        <f t="shared" si="1"/>
        <v/>
      </c>
    </row>
    <row r="36" spans="1:11" x14ac:dyDescent="0.3">
      <c r="A36" t="s">
        <v>248</v>
      </c>
      <c r="B36" s="310">
        <v>93</v>
      </c>
      <c r="C36" s="501" t="str">
        <f>IF('Section 4'!J42="","",'Section 4'!J42)</f>
        <v/>
      </c>
      <c r="D36" s="501"/>
      <c r="E36" s="132">
        <f>'Section 4'!N42</f>
        <v>0</v>
      </c>
      <c r="F36" s="501" t="str">
        <f t="shared" si="2"/>
        <v/>
      </c>
      <c r="G36" s="501"/>
      <c r="H36" s="501"/>
      <c r="I36" s="501"/>
      <c r="J36" s="266"/>
      <c r="K36" s="266" t="str">
        <f t="shared" si="1"/>
        <v/>
      </c>
    </row>
    <row r="37" spans="1:11" x14ac:dyDescent="0.3">
      <c r="A37" t="s">
        <v>248</v>
      </c>
      <c r="B37" s="310">
        <v>94</v>
      </c>
      <c r="C37" s="501" t="str">
        <f>IF('Section 4'!J43="","",'Section 4'!J43)</f>
        <v/>
      </c>
      <c r="D37" s="501"/>
      <c r="E37" s="132">
        <f>'Section 4'!N43</f>
        <v>0</v>
      </c>
      <c r="F37" s="501" t="str">
        <f t="shared" si="2"/>
        <v/>
      </c>
      <c r="G37" s="501"/>
      <c r="H37" s="501"/>
      <c r="I37" s="501"/>
      <c r="J37" s="266"/>
      <c r="K37" s="266" t="str">
        <f t="shared" si="1"/>
        <v/>
      </c>
    </row>
    <row r="38" spans="1:11" x14ac:dyDescent="0.3">
      <c r="A38" t="s">
        <v>248</v>
      </c>
      <c r="B38" s="310">
        <v>95</v>
      </c>
      <c r="C38" s="501" t="str">
        <f>IF('Section 4'!J44="","",'Section 4'!J44)</f>
        <v/>
      </c>
      <c r="D38" s="501"/>
      <c r="E38" s="132">
        <f>'Section 4'!N44</f>
        <v>0</v>
      </c>
      <c r="F38" s="501" t="str">
        <f t="shared" si="2"/>
        <v/>
      </c>
      <c r="G38" s="501"/>
      <c r="H38" s="501"/>
      <c r="I38" s="501"/>
      <c r="J38" s="266"/>
      <c r="K38" s="266" t="str">
        <f t="shared" si="1"/>
        <v/>
      </c>
    </row>
    <row r="39" spans="1:11" x14ac:dyDescent="0.3">
      <c r="A39" t="s">
        <v>248</v>
      </c>
      <c r="B39" s="310">
        <v>96</v>
      </c>
      <c r="C39" s="501" t="str">
        <f>IF('Section 4'!J45="","",'Section 4'!J45)</f>
        <v/>
      </c>
      <c r="D39" s="501"/>
      <c r="E39" s="132">
        <f>'Section 4'!N45</f>
        <v>0</v>
      </c>
      <c r="F39" s="501" t="str">
        <f t="shared" ref="F39" si="3">C39</f>
        <v/>
      </c>
      <c r="G39" s="501"/>
      <c r="H39" s="501"/>
      <c r="I39" s="501"/>
      <c r="J39" s="266"/>
      <c r="K39" s="266" t="str">
        <f t="shared" si="1"/>
        <v/>
      </c>
    </row>
    <row r="40" spans="1:11" ht="8.25" customHeight="1" x14ac:dyDescent="0.3">
      <c r="B40" s="310"/>
      <c r="C40" s="310"/>
      <c r="D40" s="310"/>
      <c r="E40" s="132"/>
      <c r="F40" s="310"/>
      <c r="G40" s="310"/>
      <c r="H40" s="310"/>
      <c r="I40" s="310"/>
    </row>
    <row r="41" spans="1:11" ht="18" x14ac:dyDescent="0.35">
      <c r="A41" s="133" t="s">
        <v>249</v>
      </c>
      <c r="B41" s="310"/>
      <c r="C41" s="310"/>
      <c r="D41" s="310"/>
      <c r="E41" s="132"/>
      <c r="F41" s="310"/>
      <c r="G41" s="310"/>
      <c r="H41" s="310"/>
      <c r="I41" s="310"/>
    </row>
    <row r="42" spans="1:11" ht="8.25" customHeight="1" x14ac:dyDescent="0.3">
      <c r="B42" s="310"/>
      <c r="C42" s="310"/>
      <c r="D42" s="310"/>
      <c r="E42" s="132"/>
      <c r="F42" s="310"/>
      <c r="G42" s="310"/>
      <c r="H42" s="310"/>
      <c r="I42" s="310"/>
    </row>
    <row r="43" spans="1:11" x14ac:dyDescent="0.3">
      <c r="A43" s="35" t="s">
        <v>250</v>
      </c>
      <c r="B43" s="35"/>
      <c r="C43" s="502"/>
      <c r="D43" s="502"/>
      <c r="E43" s="35" t="s">
        <v>218</v>
      </c>
      <c r="F43" s="502" t="s">
        <v>251</v>
      </c>
      <c r="G43" s="502"/>
      <c r="H43" s="502"/>
      <c r="I43" s="502"/>
      <c r="J43" s="35" t="s">
        <v>35</v>
      </c>
      <c r="K43" s="35" t="s">
        <v>241</v>
      </c>
    </row>
    <row r="44" spans="1:11" x14ac:dyDescent="0.3">
      <c r="A44" s="266" t="s">
        <v>252</v>
      </c>
      <c r="B44" s="266"/>
      <c r="C44" s="266"/>
      <c r="D44" s="266"/>
      <c r="E44" s="267"/>
      <c r="F44" s="504"/>
      <c r="G44" s="504"/>
      <c r="H44" s="504"/>
      <c r="I44" s="504"/>
      <c r="J44" s="266"/>
      <c r="K44" t="str">
        <f t="shared" ref="K44:K53" si="4">IFERROR(VLOOKUP(J44,ALLACC,2,FALSE),"")</f>
        <v/>
      </c>
    </row>
    <row r="45" spans="1:11" x14ac:dyDescent="0.3">
      <c r="A45" s="266" t="s">
        <v>253</v>
      </c>
      <c r="B45" s="266"/>
      <c r="C45" s="266"/>
      <c r="D45" s="266"/>
      <c r="E45" s="267"/>
      <c r="F45" s="504"/>
      <c r="G45" s="504"/>
      <c r="H45" s="504"/>
      <c r="I45" s="504"/>
      <c r="J45" s="266"/>
      <c r="K45" t="str">
        <f t="shared" si="4"/>
        <v/>
      </c>
    </row>
    <row r="46" spans="1:11" x14ac:dyDescent="0.3">
      <c r="A46" s="266" t="s">
        <v>254</v>
      </c>
      <c r="B46" s="266"/>
      <c r="C46" s="266"/>
      <c r="D46" s="266"/>
      <c r="E46" s="267"/>
      <c r="F46" s="504"/>
      <c r="G46" s="504"/>
      <c r="H46" s="504"/>
      <c r="I46" s="504"/>
      <c r="J46" s="266"/>
      <c r="K46" t="str">
        <f t="shared" si="4"/>
        <v/>
      </c>
    </row>
    <row r="47" spans="1:11" x14ac:dyDescent="0.3">
      <c r="A47" s="266" t="s">
        <v>255</v>
      </c>
      <c r="B47" s="266"/>
      <c r="C47" s="266"/>
      <c r="D47" s="266"/>
      <c r="E47" s="267"/>
      <c r="F47" s="504"/>
      <c r="G47" s="504"/>
      <c r="H47" s="504"/>
      <c r="I47" s="504"/>
      <c r="J47" s="266"/>
      <c r="K47" t="str">
        <f t="shared" si="4"/>
        <v/>
      </c>
    </row>
    <row r="48" spans="1:11" x14ac:dyDescent="0.3">
      <c r="A48" s="266" t="s">
        <v>256</v>
      </c>
      <c r="B48" s="266"/>
      <c r="C48" s="266"/>
      <c r="D48" s="266"/>
      <c r="E48" s="267"/>
      <c r="F48" s="504"/>
      <c r="G48" s="504"/>
      <c r="H48" s="504"/>
      <c r="I48" s="504"/>
      <c r="J48" s="266"/>
      <c r="K48" t="str">
        <f t="shared" si="4"/>
        <v/>
      </c>
    </row>
    <row r="49" spans="1:11" x14ac:dyDescent="0.3">
      <c r="A49" s="266" t="s">
        <v>257</v>
      </c>
      <c r="B49" s="266"/>
      <c r="C49" s="266"/>
      <c r="D49" s="266"/>
      <c r="E49" s="267"/>
      <c r="F49" s="504"/>
      <c r="G49" s="504"/>
      <c r="H49" s="504"/>
      <c r="I49" s="504"/>
      <c r="J49" s="266"/>
      <c r="K49" t="str">
        <f t="shared" si="4"/>
        <v/>
      </c>
    </row>
    <row r="50" spans="1:11" x14ac:dyDescent="0.3">
      <c r="A50" s="266" t="s">
        <v>258</v>
      </c>
      <c r="B50" s="266"/>
      <c r="C50" s="266"/>
      <c r="D50" s="266"/>
      <c r="E50" s="267"/>
      <c r="F50" s="504"/>
      <c r="G50" s="504"/>
      <c r="H50" s="504"/>
      <c r="I50" s="504"/>
      <c r="J50" s="266"/>
      <c r="K50" t="str">
        <f t="shared" si="4"/>
        <v/>
      </c>
    </row>
    <row r="51" spans="1:11" x14ac:dyDescent="0.3">
      <c r="A51" s="266" t="s">
        <v>259</v>
      </c>
      <c r="B51" s="266"/>
      <c r="C51" s="266"/>
      <c r="D51" s="266"/>
      <c r="E51" s="267"/>
      <c r="F51" s="504"/>
      <c r="G51" s="504"/>
      <c r="H51" s="504"/>
      <c r="I51" s="504"/>
      <c r="J51" s="266"/>
      <c r="K51" t="str">
        <f t="shared" si="4"/>
        <v/>
      </c>
    </row>
    <row r="52" spans="1:11" x14ac:dyDescent="0.3">
      <c r="A52" s="266" t="s">
        <v>260</v>
      </c>
      <c r="B52" s="266"/>
      <c r="C52" s="266"/>
      <c r="D52" s="266"/>
      <c r="E52" s="267"/>
      <c r="F52" s="504"/>
      <c r="G52" s="504"/>
      <c r="H52" s="504"/>
      <c r="I52" s="504"/>
      <c r="J52" s="266"/>
      <c r="K52" t="str">
        <f t="shared" si="4"/>
        <v/>
      </c>
    </row>
    <row r="53" spans="1:11" x14ac:dyDescent="0.3">
      <c r="A53" s="266" t="s">
        <v>261</v>
      </c>
      <c r="B53" s="266"/>
      <c r="C53" s="266"/>
      <c r="D53" s="266"/>
      <c r="E53" s="267"/>
      <c r="F53" s="504"/>
      <c r="G53" s="504"/>
      <c r="H53" s="504"/>
      <c r="I53" s="504"/>
      <c r="J53" s="266"/>
      <c r="K53" t="str">
        <f t="shared" si="4"/>
        <v/>
      </c>
    </row>
    <row r="54" spans="1:11" ht="15" thickBot="1" x14ac:dyDescent="0.35">
      <c r="E54" s="265">
        <f>SUM(E44:E53)</f>
        <v>0</v>
      </c>
      <c r="F54" s="503" t="str">
        <f>IF(E54=0,"","Manual adj out of balance")</f>
        <v/>
      </c>
      <c r="G54" s="503"/>
      <c r="H54" s="503"/>
      <c r="I54" s="503"/>
    </row>
    <row r="55" spans="1:11" ht="15" thickTop="1" x14ac:dyDescent="0.3"/>
  </sheetData>
  <sheetProtection algorithmName="SHA-512" hashValue="uF7Br3PnT/eeXQOozk79kEK/jj+kYREtccPm8+YIC6KPoO9A1Az7X3/OofCOBZ2IFBnAPkdCCNb3IiZkkAEZvw==" saltValue="eFB9fCpVrT7G6qOtcINr9w==" spinCount="100000" sheet="1" objects="1" scenarios="1"/>
  <mergeCells count="60">
    <mergeCell ref="B14:C14"/>
    <mergeCell ref="B15:C15"/>
    <mergeCell ref="B16:C16"/>
    <mergeCell ref="B17:C17"/>
    <mergeCell ref="C21:D21"/>
    <mergeCell ref="C30:D30"/>
    <mergeCell ref="C31:D31"/>
    <mergeCell ref="C32:D32"/>
    <mergeCell ref="C22:D22"/>
    <mergeCell ref="C23:D23"/>
    <mergeCell ref="C24:D24"/>
    <mergeCell ref="C25:D25"/>
    <mergeCell ref="C26:D26"/>
    <mergeCell ref="C27:D27"/>
    <mergeCell ref="C28:D28"/>
    <mergeCell ref="C29:D29"/>
    <mergeCell ref="F22:I22"/>
    <mergeCell ref="F33:I33"/>
    <mergeCell ref="F34:I34"/>
    <mergeCell ref="F23:I23"/>
    <mergeCell ref="F24:I24"/>
    <mergeCell ref="F25:I25"/>
    <mergeCell ref="F26:I26"/>
    <mergeCell ref="F27:I27"/>
    <mergeCell ref="F28:I28"/>
    <mergeCell ref="F29:I29"/>
    <mergeCell ref="F30:I30"/>
    <mergeCell ref="F31:I31"/>
    <mergeCell ref="F32:I32"/>
    <mergeCell ref="F35:I35"/>
    <mergeCell ref="F36:I36"/>
    <mergeCell ref="F37:I37"/>
    <mergeCell ref="F38:I38"/>
    <mergeCell ref="A3:C3"/>
    <mergeCell ref="C8:E8"/>
    <mergeCell ref="C9:E9"/>
    <mergeCell ref="G8:J8"/>
    <mergeCell ref="G9:J9"/>
    <mergeCell ref="C33:D33"/>
    <mergeCell ref="C34:D34"/>
    <mergeCell ref="C35:D35"/>
    <mergeCell ref="C36:D36"/>
    <mergeCell ref="C37:D37"/>
    <mergeCell ref="C38:D38"/>
    <mergeCell ref="F21:I21"/>
    <mergeCell ref="C39:D39"/>
    <mergeCell ref="F39:I39"/>
    <mergeCell ref="C43:D43"/>
    <mergeCell ref="F43:I43"/>
    <mergeCell ref="F54:I54"/>
    <mergeCell ref="F49:I49"/>
    <mergeCell ref="F50:I50"/>
    <mergeCell ref="F51:I51"/>
    <mergeCell ref="F52:I52"/>
    <mergeCell ref="F53:I53"/>
    <mergeCell ref="F44:I44"/>
    <mergeCell ref="F45:I45"/>
    <mergeCell ref="F46:I46"/>
    <mergeCell ref="F47:I47"/>
    <mergeCell ref="F48:I48"/>
  </mergeCells>
  <conditionalFormatting sqref="E54">
    <cfRule type="cellIs" dxfId="1" priority="1" operator="notEqual">
      <formula>0</formula>
    </cfRule>
  </conditionalFormatting>
  <dataValidations count="5">
    <dataValidation type="list" errorStyle="warning" allowBlank="1" showInputMessage="1" showErrorMessage="1" errorTitle="Please check account number" error="The account number entered is not on the list of expected accounts for internal income. Please check." sqref="J22:J23" xr:uid="{00000000-0002-0000-0E00-000000000000}">
      <formula1>INCOME</formula1>
    </dataValidation>
    <dataValidation type="list" errorStyle="warning" allowBlank="1" showInputMessage="1" showErrorMessage="1" errorTitle="Please check account number" error="The account number entered is not on the list of expected accounts for external income. Please check." sqref="J24:J26" xr:uid="{00000000-0002-0000-0E00-000001000000}">
      <formula1>INCEXT</formula1>
    </dataValidation>
    <dataValidation type="list" errorStyle="warning" allowBlank="1" showInputMessage="1" showErrorMessage="1" errorTitle="Please check account number" error="The account number entered is not on the list of expected accounts for external expenditure. Please check." sqref="J33" xr:uid="{00000000-0002-0000-0E00-000002000000}">
      <formula1>EXPINT</formula1>
    </dataValidation>
    <dataValidation type="list" errorStyle="warning" allowBlank="1" showInputMessage="1" showErrorMessage="1" errorTitle="Please check account number" error="The account number entered is not on the list of expected accounts for external expenditure. Please check." sqref="J27:J28 J34:J42" xr:uid="{00000000-0002-0000-0E00-000003000000}">
      <formula1>EXPEXT</formula1>
    </dataValidation>
    <dataValidation type="list" errorStyle="warning" allowBlank="1" showInputMessage="1" showErrorMessage="1" errorTitle="Please check account number" error="The account number you have entered is not one of the expected accounts for branch accounts entry. Please check." sqref="J44:J53" xr:uid="{00000000-0002-0000-0E00-000004000000}">
      <formula1>ALL</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249977111117893"/>
  </sheetPr>
  <dimension ref="C2:R29"/>
  <sheetViews>
    <sheetView workbookViewId="0">
      <selection activeCell="F9" sqref="F9"/>
    </sheetView>
  </sheetViews>
  <sheetFormatPr defaultColWidth="9.109375" defaultRowHeight="15" customHeight="1" x14ac:dyDescent="0.3"/>
  <cols>
    <col min="3" max="3" width="27.88671875" customWidth="1"/>
    <col min="4" max="4" width="7" customWidth="1"/>
    <col min="7" max="11" width="10.88671875" bestFit="1" customWidth="1"/>
    <col min="12" max="12" width="11.88671875" bestFit="1" customWidth="1"/>
    <col min="13" max="15" width="11.88671875" customWidth="1"/>
    <col min="16" max="17" width="11.88671875" bestFit="1" customWidth="1"/>
    <col min="18" max="18" width="13.5546875" customWidth="1"/>
  </cols>
  <sheetData>
    <row r="2" spans="3:18" ht="15" customHeight="1" x14ac:dyDescent="0.3">
      <c r="C2" s="146" t="s">
        <v>262</v>
      </c>
    </row>
    <row r="4" spans="3:18" ht="15" customHeight="1" thickBot="1" x14ac:dyDescent="0.35"/>
    <row r="5" spans="3:18" ht="15" customHeight="1" thickBot="1" x14ac:dyDescent="0.35">
      <c r="C5" s="147" t="s">
        <v>263</v>
      </c>
      <c r="D5" s="147"/>
      <c r="E5" s="147" t="s">
        <v>264</v>
      </c>
      <c r="F5" s="147"/>
      <c r="G5" s="148">
        <v>42277</v>
      </c>
      <c r="H5" s="148">
        <v>42643</v>
      </c>
      <c r="I5" s="148">
        <v>43008</v>
      </c>
      <c r="J5" s="148">
        <v>43373</v>
      </c>
      <c r="K5" s="148">
        <v>43738</v>
      </c>
      <c r="L5" s="148">
        <v>44104</v>
      </c>
      <c r="M5" s="148">
        <v>44469</v>
      </c>
      <c r="N5" s="148">
        <v>44834</v>
      </c>
      <c r="O5" s="148">
        <v>45199</v>
      </c>
      <c r="P5" s="148">
        <v>45565</v>
      </c>
      <c r="Q5" s="148">
        <v>45930</v>
      </c>
      <c r="R5" s="148">
        <v>46295</v>
      </c>
    </row>
    <row r="6" spans="3:18" ht="15" customHeight="1" thickBot="1" x14ac:dyDescent="0.35">
      <c r="C6" s="149"/>
      <c r="D6" s="149"/>
      <c r="E6" s="149"/>
      <c r="F6" s="149"/>
      <c r="G6" s="149"/>
      <c r="H6" s="149"/>
      <c r="I6" s="149"/>
      <c r="J6" s="149"/>
      <c r="K6" s="149"/>
      <c r="L6" s="149"/>
      <c r="M6" s="149"/>
      <c r="N6" s="149"/>
      <c r="O6" s="149"/>
      <c r="P6" s="149"/>
      <c r="Q6" s="149"/>
      <c r="R6" s="149"/>
    </row>
    <row r="7" spans="3:18" ht="15" customHeight="1" thickBot="1" x14ac:dyDescent="0.35">
      <c r="C7" s="147" t="s">
        <v>7</v>
      </c>
      <c r="D7" s="147" t="s">
        <v>7</v>
      </c>
      <c r="E7" s="149"/>
      <c r="F7" s="149"/>
      <c r="G7" s="150">
        <v>1</v>
      </c>
      <c r="H7" s="150">
        <v>1</v>
      </c>
      <c r="I7" s="150">
        <v>1</v>
      </c>
      <c r="J7" s="150">
        <v>1</v>
      </c>
      <c r="K7" s="150">
        <v>1</v>
      </c>
      <c r="L7" s="150">
        <v>1</v>
      </c>
      <c r="M7" s="150">
        <v>1</v>
      </c>
      <c r="N7" s="150">
        <v>1</v>
      </c>
      <c r="O7" s="150">
        <v>1</v>
      </c>
      <c r="P7" s="150">
        <v>1</v>
      </c>
      <c r="Q7" s="150">
        <v>1</v>
      </c>
      <c r="R7" s="150">
        <v>1</v>
      </c>
    </row>
    <row r="8" spans="3:18" ht="15" customHeight="1" thickBot="1" x14ac:dyDescent="0.35">
      <c r="C8" s="147" t="s">
        <v>265</v>
      </c>
      <c r="D8" s="147" t="s">
        <v>266</v>
      </c>
      <c r="E8" s="147" t="s">
        <v>267</v>
      </c>
      <c r="F8" s="149"/>
      <c r="G8" s="151">
        <v>1.3486</v>
      </c>
      <c r="H8" s="152">
        <v>1.1588799999999999</v>
      </c>
      <c r="I8" s="152">
        <v>1.13524</v>
      </c>
      <c r="J8" s="152">
        <v>1.1223099999999999</v>
      </c>
      <c r="K8" s="152">
        <v>1.126433</v>
      </c>
      <c r="L8" s="152">
        <v>1.09829</v>
      </c>
      <c r="M8" s="311">
        <v>1.1581999999999999</v>
      </c>
      <c r="N8" s="311">
        <v>1.1232</v>
      </c>
      <c r="O8" s="311">
        <v>1.1549</v>
      </c>
      <c r="P8" s="311">
        <v>1.19783</v>
      </c>
      <c r="Q8" s="311"/>
      <c r="R8" s="311"/>
    </row>
    <row r="9" spans="3:18" ht="15" customHeight="1" thickBot="1" x14ac:dyDescent="0.35">
      <c r="C9" s="147" t="s">
        <v>268</v>
      </c>
      <c r="D9" s="147" t="s">
        <v>269</v>
      </c>
      <c r="E9" s="147" t="s">
        <v>270</v>
      </c>
      <c r="F9" s="149"/>
      <c r="G9" s="151">
        <v>1.51644</v>
      </c>
      <c r="H9" s="152">
        <v>1.3005899999999999</v>
      </c>
      <c r="I9" s="152">
        <v>1.3398300000000001</v>
      </c>
      <c r="J9" s="152">
        <v>1.3024</v>
      </c>
      <c r="K9" s="152">
        <v>1.2297549999999999</v>
      </c>
      <c r="L9" s="152">
        <v>1.28572</v>
      </c>
      <c r="M9" s="311">
        <v>1.3484</v>
      </c>
      <c r="N9" s="311">
        <v>1.0931999999999999</v>
      </c>
      <c r="O9" s="311">
        <v>1.2222</v>
      </c>
      <c r="P9" s="311">
        <v>1.3371999999999999</v>
      </c>
      <c r="Q9" s="311"/>
      <c r="R9" s="311"/>
    </row>
    <row r="10" spans="3:18" ht="15" customHeight="1" thickBot="1" x14ac:dyDescent="0.35">
      <c r="C10" s="147" t="s">
        <v>271</v>
      </c>
      <c r="D10" s="147" t="s">
        <v>272</v>
      </c>
      <c r="E10" s="147"/>
      <c r="F10" s="149"/>
      <c r="G10" s="151">
        <v>11.7523</v>
      </c>
      <c r="H10" s="152">
        <v>10.0854</v>
      </c>
      <c r="I10" s="152">
        <v>10.465</v>
      </c>
      <c r="J10" s="152">
        <v>10.195</v>
      </c>
      <c r="K10" s="152">
        <v>9.6407679999999996</v>
      </c>
      <c r="L10" s="152">
        <v>9.9641199999999994</v>
      </c>
      <c r="M10" s="311">
        <v>10.496499999999999</v>
      </c>
      <c r="N10" s="311">
        <v>8.5822000000000003</v>
      </c>
      <c r="O10" s="311">
        <v>9.5702999999999996</v>
      </c>
      <c r="P10" s="311">
        <v>10.392099999999999</v>
      </c>
      <c r="Q10" s="311"/>
      <c r="R10" s="311"/>
    </row>
    <row r="11" spans="3:18" ht="15" customHeight="1" thickBot="1" x14ac:dyDescent="0.35">
      <c r="C11" s="147" t="s">
        <v>273</v>
      </c>
      <c r="D11" s="147" t="s">
        <v>274</v>
      </c>
      <c r="E11" s="147"/>
      <c r="F11" s="149"/>
      <c r="G11" s="151">
        <v>1067.6300000000001</v>
      </c>
      <c r="H11" s="152">
        <v>853.39300000000003</v>
      </c>
      <c r="I11" s="152">
        <v>853.47699999999998</v>
      </c>
      <c r="J11" s="152">
        <v>856.19100000000003</v>
      </c>
      <c r="K11" s="152">
        <v>893.99072699999999</v>
      </c>
      <c r="L11" s="152">
        <v>1008.05</v>
      </c>
      <c r="M11" s="311">
        <v>1086.9565</v>
      </c>
      <c r="N11" s="311">
        <v>1052.6315999999999</v>
      </c>
      <c r="O11" s="311">
        <v>1098.9011</v>
      </c>
      <c r="P11" s="311">
        <v>1201.69</v>
      </c>
      <c r="Q11" s="311"/>
      <c r="R11" s="311"/>
    </row>
    <row r="12" spans="3:18" ht="15" customHeight="1" thickBot="1" x14ac:dyDescent="0.35">
      <c r="C12" s="147" t="s">
        <v>275</v>
      </c>
      <c r="D12" s="147" t="s">
        <v>276</v>
      </c>
      <c r="E12" s="147"/>
      <c r="F12" s="149"/>
      <c r="G12" s="151">
        <v>4.6229399999999998</v>
      </c>
      <c r="H12" s="152">
        <v>3.8882300000000001</v>
      </c>
      <c r="I12" s="152">
        <v>4.7671999999999999</v>
      </c>
      <c r="J12" s="152">
        <v>7.8744100000000001</v>
      </c>
      <c r="K12" s="152">
        <v>6.9500339999999996</v>
      </c>
      <c r="L12" s="152">
        <v>10.0482</v>
      </c>
      <c r="M12" s="311">
        <v>11.9933</v>
      </c>
      <c r="N12" s="311">
        <v>20.267499999999998</v>
      </c>
      <c r="O12" s="311">
        <v>33.534500000000001</v>
      </c>
      <c r="P12" s="311">
        <v>45.657499999999999</v>
      </c>
      <c r="Q12" s="311"/>
      <c r="R12" s="311"/>
    </row>
    <row r="13" spans="3:18" ht="15" customHeight="1" thickBot="1" x14ac:dyDescent="0.35">
      <c r="C13" s="147" t="s">
        <v>277</v>
      </c>
      <c r="D13" s="147" t="s">
        <v>278</v>
      </c>
      <c r="E13" s="147" t="s">
        <v>279</v>
      </c>
      <c r="F13" s="149"/>
      <c r="G13" s="151">
        <v>6.2117899999999997</v>
      </c>
      <c r="H13" s="152">
        <v>4.1918300000000004</v>
      </c>
      <c r="I13" s="152">
        <v>4.2507999999999999</v>
      </c>
      <c r="J13" s="152">
        <v>5.2762200000000004</v>
      </c>
      <c r="K13" s="152">
        <v>5.1117860000000004</v>
      </c>
      <c r="L13" s="152">
        <v>7.2631500000000004</v>
      </c>
      <c r="M13" s="311">
        <v>7.3179999999999996</v>
      </c>
      <c r="N13" s="311">
        <v>5.8917000000000002</v>
      </c>
      <c r="O13" s="311">
        <v>6.1451000000000002</v>
      </c>
      <c r="P13" s="311">
        <v>7.2646100000000002</v>
      </c>
      <c r="Q13" s="311"/>
      <c r="R13" s="311"/>
    </row>
    <row r="14" spans="3:18" ht="15" customHeight="1" thickBot="1" x14ac:dyDescent="0.35">
      <c r="C14" s="147" t="s">
        <v>280</v>
      </c>
      <c r="D14" s="147" t="s">
        <v>281</v>
      </c>
      <c r="E14" s="149"/>
      <c r="F14" s="149"/>
      <c r="G14" s="151">
        <v>3.2443599999999999</v>
      </c>
      <c r="H14" s="152">
        <v>2.64588</v>
      </c>
      <c r="I14" s="152">
        <v>2.7137699999999998</v>
      </c>
      <c r="J14" s="152">
        <v>2.7292999999999998</v>
      </c>
      <c r="K14" s="152">
        <v>2.6834639999999998</v>
      </c>
      <c r="L14" s="152">
        <v>2.7342900000000001</v>
      </c>
      <c r="M14" s="311">
        <v>2.8567</v>
      </c>
      <c r="N14" s="311">
        <v>2.5327000000000002</v>
      </c>
      <c r="O14" s="311">
        <v>2.8277000000000001</v>
      </c>
      <c r="P14" s="311">
        <v>2.9007399999999999</v>
      </c>
      <c r="Q14" s="311"/>
      <c r="R14" s="311"/>
    </row>
    <row r="15" spans="3:18" ht="15" customHeight="1" thickBot="1" x14ac:dyDescent="0.35">
      <c r="C15" s="147" t="s">
        <v>282</v>
      </c>
      <c r="D15" s="147" t="s">
        <v>283</v>
      </c>
      <c r="E15" s="149"/>
      <c r="F15" s="149"/>
      <c r="G15" s="151">
        <v>157.077</v>
      </c>
      <c r="H15" s="152">
        <v>129.477</v>
      </c>
      <c r="I15" s="152">
        <v>136.173</v>
      </c>
      <c r="J15" s="152">
        <v>130.37</v>
      </c>
      <c r="K15" s="152">
        <v>126.378675</v>
      </c>
      <c r="L15" s="152">
        <v>138.21299999999999</v>
      </c>
      <c r="M15" s="311">
        <v>150.15020000000001</v>
      </c>
      <c r="N15" s="311">
        <v>132.9787</v>
      </c>
      <c r="O15" s="311">
        <v>182.14940000000001</v>
      </c>
      <c r="P15" s="311">
        <v>171.09399999999999</v>
      </c>
      <c r="Q15" s="311"/>
      <c r="R15" s="311"/>
    </row>
    <row r="16" spans="3:18" ht="15" customHeight="1" thickBot="1" x14ac:dyDescent="0.35">
      <c r="C16" s="147" t="s">
        <v>284</v>
      </c>
      <c r="D16" s="147" t="s">
        <v>285</v>
      </c>
      <c r="E16" s="149"/>
      <c r="F16" s="149"/>
      <c r="G16" s="151">
        <v>181.6</v>
      </c>
      <c r="H16" s="152">
        <v>131.75</v>
      </c>
      <c r="I16" s="152">
        <v>150.78</v>
      </c>
      <c r="J16" s="152">
        <v>148.101</v>
      </c>
      <c r="K16" s="152">
        <v>132.79580300000001</v>
      </c>
      <c r="L16" s="152">
        <v>135.77000000000001</v>
      </c>
      <c r="M16" s="311">
        <v>150.53</v>
      </c>
      <c r="N16" s="311">
        <v>157.97790000000001</v>
      </c>
      <c r="O16" s="311">
        <v>182.48480000000001</v>
      </c>
      <c r="P16" s="311">
        <v>190.208</v>
      </c>
      <c r="Q16" s="311"/>
      <c r="R16" s="311"/>
    </row>
    <row r="17" spans="3:18" ht="15" customHeight="1" thickBot="1" x14ac:dyDescent="0.35">
      <c r="C17" s="147" t="s">
        <v>286</v>
      </c>
      <c r="D17" s="147" t="s">
        <v>287</v>
      </c>
      <c r="E17" s="149"/>
      <c r="F17" s="149"/>
      <c r="G17" s="151">
        <v>1.4742</v>
      </c>
      <c r="H17" s="152">
        <v>1.26088</v>
      </c>
      <c r="I17" s="152">
        <v>1.2992999999999999</v>
      </c>
      <c r="J17" s="152">
        <v>1.27837</v>
      </c>
      <c r="K17" s="152">
        <v>1.2234339999999999</v>
      </c>
      <c r="L17" s="152">
        <v>1.1853100000000001</v>
      </c>
      <c r="M17" s="311">
        <v>1.2557</v>
      </c>
      <c r="N17" s="311">
        <v>1.0708</v>
      </c>
      <c r="O17" s="311">
        <v>1.1167</v>
      </c>
      <c r="P17" s="311">
        <v>1.12392</v>
      </c>
      <c r="Q17" s="311"/>
      <c r="R17" s="311"/>
    </row>
    <row r="18" spans="3:18" ht="15" customHeight="1" thickBot="1" x14ac:dyDescent="0.35">
      <c r="C18" s="149"/>
      <c r="D18" s="149"/>
      <c r="E18" s="149"/>
      <c r="F18" s="149"/>
      <c r="G18" s="151"/>
      <c r="H18" s="152"/>
      <c r="I18" s="152"/>
      <c r="J18" s="152"/>
      <c r="K18" s="152"/>
      <c r="L18" s="152"/>
      <c r="M18" s="152"/>
      <c r="N18" s="339"/>
      <c r="O18" s="340"/>
      <c r="P18" s="152"/>
      <c r="Q18" s="152"/>
      <c r="R18" s="152"/>
    </row>
    <row r="19" spans="3:18" ht="15" customHeight="1" thickBot="1" x14ac:dyDescent="0.35">
      <c r="C19" s="149"/>
      <c r="D19" s="149"/>
      <c r="E19" s="149"/>
      <c r="F19" s="149"/>
      <c r="G19" s="151"/>
      <c r="H19" s="152"/>
      <c r="I19" s="152"/>
      <c r="J19" s="152"/>
      <c r="K19" s="152"/>
      <c r="L19" s="152"/>
      <c r="M19" s="152"/>
      <c r="N19" s="152"/>
      <c r="O19" s="152"/>
      <c r="P19" s="152"/>
      <c r="Q19" s="152"/>
      <c r="R19" s="152"/>
    </row>
    <row r="20" spans="3:18" ht="15" customHeight="1" thickBot="1" x14ac:dyDescent="0.35">
      <c r="C20" s="149"/>
      <c r="D20" s="149"/>
      <c r="E20" s="149"/>
      <c r="F20" s="149"/>
      <c r="G20" s="151"/>
      <c r="H20" s="152"/>
      <c r="I20" s="152"/>
      <c r="J20" s="152"/>
      <c r="K20" s="152"/>
      <c r="L20" s="152"/>
      <c r="M20" s="152"/>
      <c r="N20" s="152"/>
      <c r="O20" s="152"/>
      <c r="P20" s="152"/>
      <c r="Q20" s="152"/>
      <c r="R20" s="152"/>
    </row>
    <row r="21" spans="3:18" ht="15" customHeight="1" thickBot="1" x14ac:dyDescent="0.35">
      <c r="C21" s="149"/>
      <c r="D21" s="149"/>
      <c r="E21" s="149"/>
      <c r="F21" s="149"/>
      <c r="G21" s="151"/>
      <c r="H21" s="152"/>
      <c r="I21" s="152"/>
      <c r="J21" s="152"/>
      <c r="K21" s="152"/>
      <c r="L21" s="152"/>
      <c r="M21" s="152"/>
      <c r="N21" s="152"/>
      <c r="O21" s="152"/>
      <c r="P21" s="152"/>
      <c r="Q21" s="152"/>
      <c r="R21" s="152"/>
    </row>
    <row r="22" spans="3:18" ht="15" customHeight="1" thickBot="1" x14ac:dyDescent="0.35">
      <c r="C22" s="149"/>
      <c r="D22" s="149"/>
      <c r="E22" s="149"/>
      <c r="F22" s="149"/>
      <c r="G22" s="151"/>
      <c r="H22" s="152"/>
      <c r="I22" s="152"/>
      <c r="J22" s="152"/>
      <c r="K22" s="152"/>
      <c r="L22" s="152"/>
      <c r="M22" s="152"/>
      <c r="N22" s="152"/>
      <c r="O22" s="152"/>
      <c r="P22" s="152"/>
      <c r="Q22" s="152"/>
      <c r="R22" s="152"/>
    </row>
    <row r="23" spans="3:18" ht="15" customHeight="1" thickBot="1" x14ac:dyDescent="0.35">
      <c r="C23" s="149"/>
      <c r="D23" s="149"/>
      <c r="E23" s="149"/>
      <c r="F23" s="149"/>
      <c r="G23" s="151"/>
      <c r="H23" s="152"/>
      <c r="I23" s="152"/>
      <c r="J23" s="152"/>
      <c r="K23" s="152"/>
      <c r="L23" s="152"/>
      <c r="M23" s="152"/>
      <c r="N23" s="152"/>
      <c r="O23" s="152"/>
      <c r="P23" s="152"/>
      <c r="Q23" s="152"/>
      <c r="R23" s="152"/>
    </row>
    <row r="24" spans="3:18" ht="15" customHeight="1" thickBot="1" x14ac:dyDescent="0.35">
      <c r="C24" s="149"/>
      <c r="D24" s="149"/>
      <c r="E24" s="149"/>
      <c r="F24" s="149"/>
      <c r="G24" s="151"/>
      <c r="H24" s="152"/>
      <c r="I24" s="152"/>
      <c r="J24" s="152"/>
      <c r="K24" s="152"/>
      <c r="L24" s="152"/>
      <c r="M24" s="152"/>
      <c r="N24" s="152"/>
      <c r="O24" s="152"/>
      <c r="P24" s="152"/>
      <c r="Q24" s="152"/>
      <c r="R24" s="152"/>
    </row>
    <row r="25" spans="3:18" ht="15" customHeight="1" thickBot="1" x14ac:dyDescent="0.35">
      <c r="C25" s="149"/>
      <c r="D25" s="149"/>
      <c r="E25" s="149"/>
      <c r="F25" s="149"/>
      <c r="G25" s="151"/>
      <c r="H25" s="152"/>
      <c r="I25" s="152"/>
      <c r="J25" s="152"/>
      <c r="K25" s="152"/>
      <c r="L25" s="152"/>
      <c r="M25" s="152"/>
      <c r="N25" s="152"/>
      <c r="O25" s="152"/>
      <c r="P25" s="152"/>
      <c r="Q25" s="152"/>
      <c r="R25" s="152"/>
    </row>
    <row r="26" spans="3:18" ht="15" customHeight="1" thickBot="1" x14ac:dyDescent="0.35">
      <c r="C26" s="149"/>
      <c r="D26" s="149"/>
      <c r="E26" s="149"/>
      <c r="F26" s="149"/>
      <c r="G26" s="151"/>
      <c r="H26" s="152"/>
      <c r="I26" s="152"/>
      <c r="J26" s="152"/>
      <c r="K26" s="152"/>
      <c r="L26" s="152"/>
      <c r="M26" s="152"/>
      <c r="N26" s="152"/>
      <c r="O26" s="152"/>
      <c r="P26" s="152"/>
      <c r="Q26" s="152"/>
      <c r="R26" s="152"/>
    </row>
    <row r="27" spans="3:18" ht="15" customHeight="1" thickBot="1" x14ac:dyDescent="0.35">
      <c r="C27" s="149"/>
      <c r="D27" s="149"/>
      <c r="E27" s="149"/>
      <c r="F27" s="149"/>
      <c r="G27" s="151"/>
      <c r="H27" s="152"/>
      <c r="I27" s="152"/>
      <c r="J27" s="152"/>
      <c r="K27" s="152"/>
      <c r="L27" s="152"/>
      <c r="M27" s="152"/>
      <c r="N27" s="152"/>
      <c r="O27" s="152"/>
      <c r="P27" s="152"/>
      <c r="Q27" s="152"/>
      <c r="R27" s="152"/>
    </row>
    <row r="28" spans="3:18" ht="15" customHeight="1" thickBot="1" x14ac:dyDescent="0.35">
      <c r="C28" s="149"/>
      <c r="D28" s="149"/>
      <c r="E28" s="149"/>
      <c r="F28" s="149"/>
      <c r="G28" s="151"/>
      <c r="H28" s="152"/>
      <c r="I28" s="152"/>
      <c r="J28" s="152"/>
      <c r="K28" s="152"/>
      <c r="L28" s="152"/>
      <c r="M28" s="152"/>
      <c r="N28" s="152"/>
      <c r="O28" s="152"/>
      <c r="P28" s="152"/>
      <c r="Q28" s="152"/>
      <c r="R28" s="152"/>
    </row>
    <row r="29" spans="3:18" thickBot="1" x14ac:dyDescent="0.35">
      <c r="C29" s="149"/>
      <c r="D29" s="149"/>
      <c r="E29" s="149"/>
      <c r="F29" s="149"/>
      <c r="G29" s="151"/>
      <c r="H29" s="152"/>
      <c r="I29" s="152"/>
      <c r="J29" s="152"/>
      <c r="K29" s="152"/>
      <c r="L29" s="152"/>
      <c r="M29" s="152"/>
      <c r="N29" s="152"/>
      <c r="O29" s="152"/>
      <c r="P29" s="152"/>
      <c r="Q29" s="152"/>
      <c r="R29" s="152"/>
    </row>
  </sheetData>
  <sheetProtection algorithmName="SHA-512" hashValue="lkF6TLEXqM6CI+l0dAY8h9Wuz97aTHg7QpWIx6/Duqj+jiMeGFgGc+/JoZK7wkfkXLmCg64aKKRIg1q/+PLBRQ==" saltValue="NR0dET4Oghpwk7t+sR8bBw==" spinCount="100000" sheet="1" objects="1" scenarios="1"/>
  <hyperlinks>
    <hyperlink ref="C2" r:id="rId1"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249977111117893"/>
  </sheetPr>
  <dimension ref="A1:M15"/>
  <sheetViews>
    <sheetView workbookViewId="0">
      <selection activeCell="A33" sqref="A33"/>
    </sheetView>
  </sheetViews>
  <sheetFormatPr defaultRowHeight="14.4" x14ac:dyDescent="0.3"/>
  <cols>
    <col min="1" max="1" width="7.109375" bestFit="1" customWidth="1"/>
    <col min="2" max="2" width="8.88671875" bestFit="1" customWidth="1"/>
    <col min="3" max="3" width="32.109375" bestFit="1" customWidth="1"/>
    <col min="4" max="4" width="9.5546875" bestFit="1" customWidth="1"/>
    <col min="5" max="5" width="11.109375" bestFit="1" customWidth="1"/>
    <col min="6" max="6" width="17.5546875" bestFit="1" customWidth="1"/>
    <col min="7" max="7" width="8.109375" bestFit="1" customWidth="1"/>
    <col min="8" max="8" width="14" bestFit="1" customWidth="1"/>
    <col min="9" max="9" width="15.44140625" bestFit="1" customWidth="1"/>
    <col min="10" max="10" width="12.5546875" bestFit="1" customWidth="1"/>
    <col min="11" max="11" width="8.109375" bestFit="1" customWidth="1"/>
    <col min="12" max="12" width="7.109375" bestFit="1" customWidth="1"/>
    <col min="13" max="13" width="10.88671875" bestFit="1" customWidth="1"/>
  </cols>
  <sheetData>
    <row r="1" spans="1:13" s="137" customFormat="1" x14ac:dyDescent="0.3">
      <c r="A1" s="137" t="s">
        <v>2</v>
      </c>
      <c r="B1" s="137" t="s">
        <v>288</v>
      </c>
      <c r="C1" s="137" t="s">
        <v>289</v>
      </c>
      <c r="D1" s="137" t="s">
        <v>290</v>
      </c>
      <c r="E1" s="137" t="s">
        <v>291</v>
      </c>
      <c r="F1" s="137" t="s">
        <v>292</v>
      </c>
      <c r="G1" s="137" t="s">
        <v>293</v>
      </c>
      <c r="H1" s="137" t="s">
        <v>294</v>
      </c>
      <c r="I1" s="137" t="s">
        <v>295</v>
      </c>
      <c r="J1" s="137" t="s">
        <v>296</v>
      </c>
      <c r="K1" s="137" t="s">
        <v>297</v>
      </c>
      <c r="L1" s="137" t="s">
        <v>298</v>
      </c>
      <c r="M1" s="137" t="s">
        <v>299</v>
      </c>
    </row>
    <row r="2" spans="1:13" s="138" customFormat="1" x14ac:dyDescent="0.3">
      <c r="A2" s="138" t="str">
        <f>"BR"&amp;TEXT('Section 1'!N5,"0000")</f>
        <v>BR0000</v>
      </c>
      <c r="B2" s="138" t="str">
        <f>'Section 1'!M7</f>
        <v>GBP</v>
      </c>
      <c r="C2" s="138" t="str">
        <f>IF('Section 1'!K41="","",'Section 1'!K41)</f>
        <v/>
      </c>
      <c r="D2" s="138" t="str">
        <f>IF('Section 1'!B75="","",'Section 1'!B75)</f>
        <v/>
      </c>
      <c r="E2" s="138">
        <f>'Section 6'!B12</f>
        <v>0</v>
      </c>
      <c r="F2" s="138" t="str">
        <f>IF('Section 6'!B21="","",'Section 6'!B21)</f>
        <v/>
      </c>
      <c r="G2" s="138" t="str">
        <f>IF('Section 6'!B31="","",'Section 6'!B31)</f>
        <v/>
      </c>
      <c r="H2" s="138" t="e">
        <f>IF(#REF!="","",#REF!)</f>
        <v>#REF!</v>
      </c>
      <c r="I2" s="138" t="e">
        <f>IF(#REF!="","",#REF!)</f>
        <v>#REF!</v>
      </c>
      <c r="J2" s="138" t="str">
        <f>IF('Section 8'!B28="","",'Section 8'!B28)</f>
        <v/>
      </c>
      <c r="K2" s="138">
        <f>'Section 8'!C50</f>
        <v>0</v>
      </c>
      <c r="L2" s="138">
        <f>'Section 8'!K50</f>
        <v>0</v>
      </c>
      <c r="M2" s="139">
        <f>'Section 8'!K46</f>
        <v>0</v>
      </c>
    </row>
    <row r="4" spans="1:13" s="128" customFormat="1" x14ac:dyDescent="0.3">
      <c r="A4" s="136" t="s">
        <v>2</v>
      </c>
      <c r="B4" s="136" t="s">
        <v>237</v>
      </c>
      <c r="C4" s="136" t="s">
        <v>300</v>
      </c>
      <c r="D4" s="136" t="s">
        <v>34</v>
      </c>
      <c r="E4" s="136" t="s">
        <v>301</v>
      </c>
      <c r="F4" s="136" t="s">
        <v>302</v>
      </c>
    </row>
    <row r="5" spans="1:13" s="128" customFormat="1" x14ac:dyDescent="0.3">
      <c r="A5" s="128" t="str">
        <f>'Other Data'!$A$2</f>
        <v>BR0000</v>
      </c>
      <c r="B5" s="128" t="s">
        <v>303</v>
      </c>
      <c r="C5" s="128" t="str">
        <f>IF('Section 2'!C12="","",'Section 2'!C12)</f>
        <v/>
      </c>
      <c r="D5" s="128" t="str">
        <f>IF('Section 2'!F12="","",'Section 2'!F12)</f>
        <v/>
      </c>
      <c r="E5" s="128" t="str">
        <f>IF('Section 2'!H12="","",'Section 2'!H12)</f>
        <v/>
      </c>
      <c r="F5" s="140" t="str">
        <f>IF('Section 2'!N12="","",'Section 2'!N12)</f>
        <v/>
      </c>
    </row>
    <row r="6" spans="1:13" s="128" customFormat="1" x14ac:dyDescent="0.3">
      <c r="A6" s="128" t="str">
        <f>'Other Data'!$A$2</f>
        <v>BR0000</v>
      </c>
      <c r="B6" s="128" t="s">
        <v>303</v>
      </c>
      <c r="C6" s="128" t="str">
        <f>IF('Section 2'!C13="","",'Section 2'!C13)</f>
        <v/>
      </c>
      <c r="D6" s="128" t="str">
        <f>IF('Section 2'!F13="","",'Section 2'!F13)</f>
        <v/>
      </c>
      <c r="E6" s="128" t="str">
        <f>IF('Section 2'!H13="","",'Section 2'!H13)</f>
        <v/>
      </c>
      <c r="F6" s="140" t="str">
        <f>IF('Section 2'!N13="","",'Section 2'!N13)</f>
        <v/>
      </c>
    </row>
    <row r="7" spans="1:13" s="128" customFormat="1" x14ac:dyDescent="0.3">
      <c r="A7" s="128" t="str">
        <f>'Other Data'!$A$2</f>
        <v>BR0000</v>
      </c>
      <c r="B7" s="128" t="s">
        <v>303</v>
      </c>
      <c r="C7" s="128" t="str">
        <f>IF('Section 2'!C14="","",'Section 2'!C14)</f>
        <v/>
      </c>
      <c r="D7" s="128" t="str">
        <f>IF('Section 2'!F14="","",'Section 2'!F14)</f>
        <v/>
      </c>
      <c r="E7" s="128" t="str">
        <f>IF('Section 2'!H14="","",'Section 2'!H14)</f>
        <v/>
      </c>
      <c r="F7" s="140" t="str">
        <f>IF('Section 2'!N14="","",'Section 2'!N14)</f>
        <v/>
      </c>
    </row>
    <row r="8" spans="1:13" s="128" customFormat="1" x14ac:dyDescent="0.3">
      <c r="A8" s="128" t="str">
        <f>'Other Data'!$A$2</f>
        <v>BR0000</v>
      </c>
      <c r="B8" s="128" t="s">
        <v>303</v>
      </c>
      <c r="C8" s="128" t="str">
        <f>IF('Section 2'!C15="","",'Section 2'!C15)</f>
        <v/>
      </c>
      <c r="D8" s="128" t="str">
        <f>IF('Section 2'!F15="","",'Section 2'!F15)</f>
        <v/>
      </c>
      <c r="E8" s="128" t="str">
        <f>IF('Section 2'!H15="","",'Section 2'!H15)</f>
        <v/>
      </c>
      <c r="F8" s="140" t="str">
        <f>IF('Section 2'!N15="","",'Section 2'!N15)</f>
        <v/>
      </c>
    </row>
    <row r="9" spans="1:13" s="128" customFormat="1" x14ac:dyDescent="0.3">
      <c r="A9" s="128" t="str">
        <f>'Other Data'!$A$2</f>
        <v>BR0000</v>
      </c>
      <c r="B9" s="128" t="s">
        <v>304</v>
      </c>
      <c r="C9" s="128" t="str">
        <f>IF('Section 2'!C21="","",'Section 2'!C21)</f>
        <v/>
      </c>
      <c r="D9" s="128" t="str">
        <f>IF('Section 2'!F21="","",'Section 2'!F21)</f>
        <v/>
      </c>
      <c r="E9" s="128" t="str">
        <f>IF('Section 2'!H21="","",'Section 2'!H21)</f>
        <v/>
      </c>
      <c r="F9" s="140" t="str">
        <f>IF('Section 2'!N21="","",'Section 2'!N21)</f>
        <v/>
      </c>
    </row>
    <row r="10" spans="1:13" s="128" customFormat="1" x14ac:dyDescent="0.3">
      <c r="A10" s="128" t="str">
        <f>'Other Data'!$A$2</f>
        <v>BR0000</v>
      </c>
      <c r="B10" s="128" t="s">
        <v>304</v>
      </c>
      <c r="C10" s="128" t="str">
        <f>IF('Section 2'!C22="","",'Section 2'!C22)</f>
        <v/>
      </c>
      <c r="D10" s="128" t="str">
        <f>IF('Section 2'!F22="","",'Section 2'!F22)</f>
        <v/>
      </c>
      <c r="E10" s="128" t="str">
        <f>IF('Section 2'!H22="","",'Section 2'!H22)</f>
        <v/>
      </c>
      <c r="F10" s="140" t="str">
        <f>IF('Section 2'!N22="","",'Section 2'!N22)</f>
        <v/>
      </c>
    </row>
    <row r="11" spans="1:13" s="128" customFormat="1" x14ac:dyDescent="0.3">
      <c r="A11" s="128" t="str">
        <f>'Other Data'!$A$2</f>
        <v>BR0000</v>
      </c>
      <c r="B11" s="128" t="s">
        <v>304</v>
      </c>
      <c r="C11" s="128" t="str">
        <f>IF('Section 2'!C23="","",'Section 2'!C23)</f>
        <v/>
      </c>
      <c r="D11" s="128" t="str">
        <f>IF('Section 2'!F23="","",'Section 2'!F23)</f>
        <v/>
      </c>
      <c r="E11" s="128" t="str">
        <f>IF('Section 2'!H23="","",'Section 2'!H23)</f>
        <v/>
      </c>
      <c r="F11" s="140" t="str">
        <f>IF('Section 2'!N23="","",'Section 2'!N23)</f>
        <v/>
      </c>
    </row>
    <row r="13" spans="1:13" s="135" customFormat="1" x14ac:dyDescent="0.3">
      <c r="A13" s="134" t="s">
        <v>2</v>
      </c>
      <c r="B13" s="134" t="s">
        <v>153</v>
      </c>
      <c r="C13" s="134" t="s">
        <v>305</v>
      </c>
      <c r="D13" s="134" t="s">
        <v>306</v>
      </c>
      <c r="E13" s="134" t="s">
        <v>307</v>
      </c>
      <c r="F13" s="134" t="s">
        <v>308</v>
      </c>
      <c r="G13" s="134" t="s">
        <v>309</v>
      </c>
    </row>
    <row r="14" spans="1:13" s="135" customFormat="1" x14ac:dyDescent="0.3">
      <c r="A14" s="135" t="str">
        <f>A2</f>
        <v>BR0000</v>
      </c>
      <c r="B14" s="135" t="str">
        <f>IF('Section 5'!D15="","",'Section 5'!D15)</f>
        <v/>
      </c>
      <c r="C14" s="135" t="str">
        <f>IF('Section 5'!C18="","",'Section 5'!C18)</f>
        <v/>
      </c>
      <c r="D14" s="141">
        <f>'Section 5'!F22</f>
        <v>0</v>
      </c>
      <c r="E14" s="141">
        <f>'Section 5'!F29</f>
        <v>0</v>
      </c>
      <c r="F14" s="141">
        <f>'Section 5'!F38</f>
        <v>0</v>
      </c>
      <c r="G14" s="141">
        <f>'Section 5'!F40</f>
        <v>0</v>
      </c>
    </row>
    <row r="15" spans="1:13" s="135" customFormat="1" x14ac:dyDescent="0.3">
      <c r="A15" s="135" t="str">
        <f>A2</f>
        <v>BR0000</v>
      </c>
      <c r="B15" s="135" t="str">
        <f>IF('Section 5'!K15="","",'Section 5'!K15)</f>
        <v/>
      </c>
      <c r="C15" s="135" t="str">
        <f>IF('Section 5'!J18="","",'Section 5'!J18)</f>
        <v/>
      </c>
      <c r="D15" s="141">
        <f>'Section 5'!N22</f>
        <v>0</v>
      </c>
      <c r="E15" s="141">
        <f>'Section 5'!N29</f>
        <v>0</v>
      </c>
      <c r="F15" s="141">
        <f>'Section 5'!N38</f>
        <v>0</v>
      </c>
      <c r="G15" s="141">
        <f>'Section 5'!N40</f>
        <v>0</v>
      </c>
    </row>
  </sheetData>
  <sheetProtection password="DA3D"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249977111117893"/>
  </sheetPr>
  <dimension ref="A1:G24"/>
  <sheetViews>
    <sheetView workbookViewId="0">
      <selection activeCell="C4" sqref="C4"/>
    </sheetView>
  </sheetViews>
  <sheetFormatPr defaultRowHeight="14.4" x14ac:dyDescent="0.3"/>
  <cols>
    <col min="2" max="2" width="47.109375" customWidth="1"/>
    <col min="5" max="5" width="21.88671875" bestFit="1" customWidth="1"/>
    <col min="6" max="6" width="17.88671875" customWidth="1"/>
    <col min="7" max="7" width="18.109375" customWidth="1"/>
  </cols>
  <sheetData>
    <row r="1" spans="1:7" ht="21" x14ac:dyDescent="0.4">
      <c r="A1" s="162" t="s">
        <v>310</v>
      </c>
      <c r="C1" s="166"/>
      <c r="D1" s="166"/>
      <c r="F1" s="166"/>
      <c r="G1" s="166"/>
    </row>
    <row r="2" spans="1:7" x14ac:dyDescent="0.3">
      <c r="A2" s="166"/>
      <c r="C2" s="166"/>
      <c r="D2" s="166"/>
      <c r="F2" s="166"/>
      <c r="G2" s="166"/>
    </row>
    <row r="3" spans="1:7" ht="57.6" x14ac:dyDescent="0.3">
      <c r="A3" s="163" t="s">
        <v>311</v>
      </c>
      <c r="B3" s="163" t="s">
        <v>312</v>
      </c>
      <c r="C3" s="163" t="s">
        <v>313</v>
      </c>
      <c r="D3" s="163" t="s">
        <v>314</v>
      </c>
      <c r="E3" s="163" t="s">
        <v>315</v>
      </c>
      <c r="F3" s="163" t="s">
        <v>316</v>
      </c>
      <c r="G3" s="163" t="s">
        <v>317</v>
      </c>
    </row>
    <row r="4" spans="1:7" x14ac:dyDescent="0.3">
      <c r="B4" s="98"/>
      <c r="C4" s="268"/>
      <c r="D4" s="98"/>
      <c r="E4" s="98"/>
      <c r="F4" s="269"/>
    </row>
    <row r="5" spans="1:7" x14ac:dyDescent="0.3">
      <c r="B5" s="98"/>
      <c r="E5" s="98"/>
    </row>
    <row r="6" spans="1:7" x14ac:dyDescent="0.3">
      <c r="B6" s="98"/>
      <c r="E6" s="98"/>
    </row>
    <row r="7" spans="1:7" x14ac:dyDescent="0.3">
      <c r="B7" s="98"/>
      <c r="E7" s="98"/>
    </row>
    <row r="8" spans="1:7" x14ac:dyDescent="0.3">
      <c r="B8" s="98"/>
      <c r="E8" s="98"/>
    </row>
    <row r="9" spans="1:7" x14ac:dyDescent="0.3">
      <c r="B9" s="98"/>
      <c r="E9" s="98"/>
    </row>
    <row r="10" spans="1:7" x14ac:dyDescent="0.3">
      <c r="B10" s="98"/>
      <c r="E10" s="98"/>
    </row>
    <row r="11" spans="1:7" x14ac:dyDescent="0.3">
      <c r="B11" s="98"/>
      <c r="E11" s="98"/>
    </row>
    <row r="12" spans="1:7" x14ac:dyDescent="0.3">
      <c r="B12" s="98"/>
      <c r="E12" s="98"/>
    </row>
    <row r="13" spans="1:7" x14ac:dyDescent="0.3">
      <c r="B13" s="98"/>
      <c r="E13" s="98"/>
    </row>
    <row r="14" spans="1:7" x14ac:dyDescent="0.3">
      <c r="B14" s="98"/>
      <c r="E14" s="98"/>
    </row>
    <row r="15" spans="1:7" x14ac:dyDescent="0.3">
      <c r="B15" s="98"/>
      <c r="E15" s="98"/>
    </row>
    <row r="16" spans="1:7" x14ac:dyDescent="0.3">
      <c r="B16" s="98"/>
      <c r="E16" s="98"/>
    </row>
    <row r="17" spans="2:5" x14ac:dyDescent="0.3">
      <c r="B17" s="98"/>
      <c r="E17" s="98"/>
    </row>
    <row r="18" spans="2:5" x14ac:dyDescent="0.3">
      <c r="B18" s="98"/>
      <c r="E18" s="98"/>
    </row>
    <row r="19" spans="2:5" x14ac:dyDescent="0.3">
      <c r="B19" s="98"/>
      <c r="E19" s="98"/>
    </row>
    <row r="20" spans="2:5" x14ac:dyDescent="0.3">
      <c r="B20" s="98"/>
      <c r="E20" s="98"/>
    </row>
    <row r="21" spans="2:5" x14ac:dyDescent="0.3">
      <c r="B21" s="98"/>
      <c r="E21" s="98"/>
    </row>
    <row r="22" spans="2:5" x14ac:dyDescent="0.3">
      <c r="B22" s="98"/>
      <c r="E22" s="98"/>
    </row>
    <row r="23" spans="2:5" x14ac:dyDescent="0.3">
      <c r="B23" s="98"/>
      <c r="E23" s="98"/>
    </row>
    <row r="24" spans="2:5" x14ac:dyDescent="0.3">
      <c r="B24" s="98"/>
      <c r="E24" s="98"/>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1:I10"/>
  <sheetViews>
    <sheetView workbookViewId="0">
      <selection activeCell="A33" sqref="A33"/>
    </sheetView>
  </sheetViews>
  <sheetFormatPr defaultRowHeight="14.4" x14ac:dyDescent="0.3"/>
  <cols>
    <col min="1" max="1" width="10.5546875" bestFit="1" customWidth="1"/>
  </cols>
  <sheetData>
    <row r="1" spans="1:9" x14ac:dyDescent="0.3">
      <c r="A1" s="35" t="s">
        <v>318</v>
      </c>
    </row>
    <row r="2" spans="1:9" x14ac:dyDescent="0.3">
      <c r="A2" s="35"/>
    </row>
    <row r="3" spans="1:9" x14ac:dyDescent="0.3">
      <c r="A3" t="s">
        <v>319</v>
      </c>
    </row>
    <row r="4" spans="1:9" x14ac:dyDescent="0.3">
      <c r="A4" t="s">
        <v>320</v>
      </c>
    </row>
    <row r="6" spans="1:9" x14ac:dyDescent="0.3">
      <c r="A6" t="s">
        <v>321</v>
      </c>
      <c r="I6">
        <v>1</v>
      </c>
    </row>
    <row r="8" spans="1:9" x14ac:dyDescent="0.3">
      <c r="A8" t="s">
        <v>322</v>
      </c>
      <c r="I8">
        <v>1</v>
      </c>
    </row>
    <row r="9" spans="1:9" x14ac:dyDescent="0.3">
      <c r="A9" t="s">
        <v>323</v>
      </c>
      <c r="I9">
        <v>1</v>
      </c>
    </row>
    <row r="10" spans="1:9" x14ac:dyDescent="0.3">
      <c r="A10" t="s">
        <v>324</v>
      </c>
      <c r="I10">
        <v>1</v>
      </c>
    </row>
  </sheetData>
  <sheetProtection password="ED66"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pageSetUpPr fitToPage="1"/>
  </sheetPr>
  <dimension ref="A1:P30"/>
  <sheetViews>
    <sheetView zoomScale="85" zoomScaleNormal="85" workbookViewId="0">
      <selection activeCell="F7" sqref="F7"/>
    </sheetView>
  </sheetViews>
  <sheetFormatPr defaultColWidth="9.109375" defaultRowHeight="15.6" x14ac:dyDescent="0.3"/>
  <cols>
    <col min="1" max="1" width="2.109375" style="11" customWidth="1"/>
    <col min="2" max="2" width="3.5546875" style="10" bestFit="1" customWidth="1"/>
    <col min="3" max="3" width="33.44140625" style="11" customWidth="1"/>
    <col min="4" max="4" width="13.109375" style="11" customWidth="1"/>
    <col min="5" max="5" width="1.44140625" style="11" customWidth="1"/>
    <col min="6" max="6" width="13" style="11" bestFit="1" customWidth="1"/>
    <col min="7" max="8" width="2.109375" style="11" customWidth="1"/>
    <col min="9" max="9" width="3.109375" style="10" customWidth="1"/>
    <col min="10" max="10" width="12" style="11" customWidth="1"/>
    <col min="11" max="11" width="2.109375" style="11" customWidth="1"/>
    <col min="12" max="12" width="35.5546875" style="11" customWidth="1"/>
    <col min="13" max="13" width="2.109375" style="11" customWidth="1"/>
    <col min="14" max="14" width="22.5546875" style="11" customWidth="1"/>
    <col min="15" max="15" width="13" style="11" customWidth="1"/>
    <col min="16" max="16" width="2.109375" style="11" customWidth="1"/>
    <col min="17" max="16384" width="9.109375" style="11"/>
  </cols>
  <sheetData>
    <row r="1" spans="1:16" ht="12" customHeight="1" x14ac:dyDescent="0.3">
      <c r="A1" s="19"/>
      <c r="B1" s="20"/>
      <c r="C1" s="21"/>
      <c r="D1" s="21"/>
      <c r="E1" s="21"/>
      <c r="F1" s="21"/>
      <c r="G1" s="21"/>
      <c r="H1" s="21"/>
      <c r="I1" s="20"/>
      <c r="J1" s="21"/>
      <c r="K1" s="21"/>
      <c r="L1" s="21"/>
      <c r="M1" s="21"/>
      <c r="N1" s="171"/>
      <c r="O1" s="21"/>
      <c r="P1" s="22"/>
    </row>
    <row r="2" spans="1:16" ht="33.6" x14ac:dyDescent="0.65">
      <c r="A2" s="23"/>
      <c r="B2" s="417" t="s">
        <v>27</v>
      </c>
      <c r="C2" s="417"/>
      <c r="D2" s="417"/>
      <c r="E2" s="417"/>
      <c r="F2" s="417"/>
      <c r="G2" s="417"/>
      <c r="H2" s="417"/>
      <c r="I2" s="417"/>
      <c r="J2" s="417"/>
      <c r="K2" s="417"/>
      <c r="L2" s="417"/>
      <c r="M2" s="172"/>
      <c r="N2" s="419" t="s">
        <v>28</v>
      </c>
      <c r="O2" s="420"/>
      <c r="P2" s="24"/>
    </row>
    <row r="3" spans="1:16" ht="25.8" x14ac:dyDescent="0.5">
      <c r="A3" s="23"/>
      <c r="B3" s="418" t="s">
        <v>7110</v>
      </c>
      <c r="C3" s="418"/>
      <c r="D3" s="418"/>
      <c r="E3" s="418"/>
      <c r="F3" s="418"/>
      <c r="G3" s="418"/>
      <c r="H3" s="418"/>
      <c r="I3" s="418"/>
      <c r="J3" s="418"/>
      <c r="K3" s="418"/>
      <c r="L3" s="418"/>
      <c r="M3" s="173"/>
      <c r="N3" s="167" t="s">
        <v>4</v>
      </c>
      <c r="O3" s="68">
        <f>'Section 1'!N5</f>
        <v>0</v>
      </c>
      <c r="P3" s="24"/>
    </row>
    <row r="4" spans="1:16" ht="12" customHeight="1" x14ac:dyDescent="0.5">
      <c r="A4" s="25"/>
      <c r="B4" s="174"/>
      <c r="C4" s="174"/>
      <c r="D4" s="174"/>
      <c r="E4" s="174"/>
      <c r="F4" s="174"/>
      <c r="G4" s="174"/>
      <c r="H4" s="174"/>
      <c r="I4" s="174"/>
      <c r="J4" s="174"/>
      <c r="K4" s="174"/>
      <c r="L4" s="174"/>
      <c r="M4" s="174"/>
      <c r="N4" s="175"/>
      <c r="O4" s="174"/>
      <c r="P4" s="31"/>
    </row>
    <row r="5" spans="1:16" ht="12" customHeight="1" x14ac:dyDescent="0.3">
      <c r="A5" s="23"/>
      <c r="P5" s="24"/>
    </row>
    <row r="6" spans="1:16" ht="25.8" x14ac:dyDescent="0.5">
      <c r="A6" s="23"/>
      <c r="L6" s="162" t="s">
        <v>29</v>
      </c>
      <c r="M6" s="173"/>
      <c r="N6" s="415" t="s">
        <v>30</v>
      </c>
      <c r="O6" s="415"/>
      <c r="P6" s="24"/>
    </row>
    <row r="7" spans="1:16" ht="25.8" x14ac:dyDescent="0.5">
      <c r="A7" s="23"/>
      <c r="L7" s="312" t="s">
        <v>7111</v>
      </c>
      <c r="M7" s="173"/>
      <c r="N7" s="416" t="s">
        <v>7112</v>
      </c>
      <c r="O7" s="415"/>
      <c r="P7" s="24"/>
    </row>
    <row r="8" spans="1:16" ht="18.75" customHeight="1" x14ac:dyDescent="0.5">
      <c r="A8" s="23"/>
      <c r="J8" s="176" t="s">
        <v>31</v>
      </c>
      <c r="L8" s="286" t="str">
        <f>IF('Section 1'!M7="","",'Section 1'!M7)</f>
        <v>GBP</v>
      </c>
      <c r="M8" s="177"/>
      <c r="N8" s="422" t="str">
        <f>IF('Section 1'!M7="","",'Section 1'!M7)</f>
        <v>GBP</v>
      </c>
      <c r="O8" s="422"/>
      <c r="P8" s="24"/>
    </row>
    <row r="9" spans="1:16" ht="8.25" customHeight="1" x14ac:dyDescent="0.5">
      <c r="A9" s="23"/>
      <c r="J9" s="176"/>
      <c r="L9" s="178"/>
      <c r="M9" s="177"/>
      <c r="N9" s="178"/>
      <c r="O9" s="178"/>
      <c r="P9" s="24"/>
    </row>
    <row r="10" spans="1:16" ht="18.75" customHeight="1" x14ac:dyDescent="0.3">
      <c r="A10" s="23"/>
      <c r="C10" s="405" t="s">
        <v>32</v>
      </c>
      <c r="D10" s="405"/>
      <c r="E10" s="405"/>
      <c r="F10" s="405"/>
      <c r="G10" s="405"/>
      <c r="H10" s="405"/>
      <c r="I10" s="405"/>
      <c r="J10" s="405"/>
      <c r="N10" s="407"/>
      <c r="O10" s="407"/>
      <c r="P10" s="24"/>
    </row>
    <row r="11" spans="1:16" ht="18.75" customHeight="1" x14ac:dyDescent="0.3">
      <c r="A11" s="23"/>
      <c r="C11" s="406" t="s">
        <v>33</v>
      </c>
      <c r="D11" s="406"/>
      <c r="E11" s="180"/>
      <c r="F11" s="406" t="s">
        <v>34</v>
      </c>
      <c r="G11" s="406"/>
      <c r="H11" s="406" t="s">
        <v>35</v>
      </c>
      <c r="I11" s="406"/>
      <c r="J11" s="406"/>
      <c r="K11" s="180"/>
      <c r="N11" s="407"/>
      <c r="O11" s="407"/>
      <c r="P11" s="24"/>
    </row>
    <row r="12" spans="1:16" ht="18.75" customHeight="1" x14ac:dyDescent="0.3">
      <c r="A12" s="23"/>
      <c r="B12" s="10">
        <v>1</v>
      </c>
      <c r="C12" s="412"/>
      <c r="D12" s="412"/>
      <c r="E12" s="10"/>
      <c r="F12" s="283"/>
      <c r="H12" s="413"/>
      <c r="I12" s="413"/>
      <c r="J12" s="413"/>
      <c r="K12" s="255"/>
      <c r="L12" s="183"/>
      <c r="M12" s="179"/>
      <c r="N12" s="409"/>
      <c r="O12" s="409"/>
      <c r="P12" s="24"/>
    </row>
    <row r="13" spans="1:16" ht="18.75" customHeight="1" x14ac:dyDescent="0.3">
      <c r="A13" s="23"/>
      <c r="B13" s="10">
        <v>2</v>
      </c>
      <c r="C13" s="408"/>
      <c r="D13" s="408"/>
      <c r="E13" s="10"/>
      <c r="F13" s="283"/>
      <c r="H13" s="413"/>
      <c r="I13" s="413"/>
      <c r="J13" s="413"/>
      <c r="K13" s="255"/>
      <c r="L13" s="183"/>
      <c r="M13" s="179"/>
      <c r="N13" s="410"/>
      <c r="O13" s="410"/>
      <c r="P13" s="24"/>
    </row>
    <row r="14" spans="1:16" ht="18.75" customHeight="1" x14ac:dyDescent="0.3">
      <c r="A14" s="23"/>
      <c r="B14" s="10">
        <v>3</v>
      </c>
      <c r="C14" s="408"/>
      <c r="D14" s="408"/>
      <c r="E14" s="10"/>
      <c r="F14" s="283"/>
      <c r="H14" s="413"/>
      <c r="I14" s="413"/>
      <c r="J14" s="413"/>
      <c r="K14" s="255"/>
      <c r="L14" s="183"/>
      <c r="M14" s="179"/>
      <c r="N14" s="410"/>
      <c r="O14" s="410"/>
      <c r="P14" s="24"/>
    </row>
    <row r="15" spans="1:16" ht="18.75" customHeight="1" x14ac:dyDescent="0.3">
      <c r="A15" s="23"/>
      <c r="B15" s="10">
        <v>4</v>
      </c>
      <c r="C15" s="408"/>
      <c r="D15" s="408"/>
      <c r="E15" s="10"/>
      <c r="F15" s="283"/>
      <c r="H15" s="413"/>
      <c r="I15" s="413"/>
      <c r="J15" s="413"/>
      <c r="K15" s="255"/>
      <c r="L15" s="183"/>
      <c r="M15" s="179"/>
      <c r="N15" s="410"/>
      <c r="O15" s="410"/>
      <c r="P15" s="24"/>
    </row>
    <row r="16" spans="1:16" ht="8.25" customHeight="1" x14ac:dyDescent="0.3">
      <c r="A16" s="23"/>
      <c r="L16" s="179"/>
      <c r="M16" s="179"/>
      <c r="N16" s="179"/>
      <c r="O16" s="179"/>
      <c r="P16" s="24"/>
    </row>
    <row r="17" spans="1:16" ht="18.75" customHeight="1" x14ac:dyDescent="0.3">
      <c r="A17" s="23"/>
      <c r="B17" s="282">
        <v>5</v>
      </c>
      <c r="C17" s="405" t="s">
        <v>36</v>
      </c>
      <c r="D17" s="405"/>
      <c r="E17" s="405"/>
      <c r="F17" s="405"/>
      <c r="G17" s="405"/>
      <c r="H17" s="405"/>
      <c r="I17" s="405"/>
      <c r="J17" s="405"/>
      <c r="K17" s="255"/>
      <c r="L17" s="184"/>
      <c r="M17" s="179"/>
      <c r="N17" s="409"/>
      <c r="O17" s="409"/>
      <c r="P17" s="24"/>
    </row>
    <row r="18" spans="1:16" ht="8.25" customHeight="1" x14ac:dyDescent="0.3">
      <c r="A18" s="23"/>
      <c r="L18" s="179"/>
      <c r="M18" s="179"/>
      <c r="N18" s="179"/>
      <c r="O18" s="179"/>
      <c r="P18" s="24"/>
    </row>
    <row r="19" spans="1:16" ht="18.75" customHeight="1" x14ac:dyDescent="0.3">
      <c r="A19" s="23"/>
      <c r="B19" s="282"/>
      <c r="C19" s="405" t="s">
        <v>37</v>
      </c>
      <c r="D19" s="405"/>
      <c r="E19" s="405"/>
      <c r="F19" s="405"/>
      <c r="G19" s="405"/>
      <c r="H19" s="405"/>
      <c r="I19" s="405"/>
      <c r="J19" s="405"/>
      <c r="L19" s="179"/>
      <c r="M19" s="179"/>
      <c r="N19" s="179"/>
      <c r="O19" s="179"/>
      <c r="P19" s="24"/>
    </row>
    <row r="20" spans="1:16" ht="18.75" customHeight="1" x14ac:dyDescent="0.3">
      <c r="A20" s="23"/>
      <c r="C20" s="406" t="s">
        <v>33</v>
      </c>
      <c r="D20" s="406"/>
      <c r="E20" s="180"/>
      <c r="F20" s="406" t="s">
        <v>34</v>
      </c>
      <c r="G20" s="406"/>
      <c r="H20" s="406" t="s">
        <v>35</v>
      </c>
      <c r="I20" s="406"/>
      <c r="J20" s="406"/>
      <c r="K20" s="180"/>
      <c r="L20" s="179"/>
      <c r="M20" s="179"/>
      <c r="N20" s="179"/>
      <c r="O20" s="179"/>
      <c r="P20" s="24"/>
    </row>
    <row r="21" spans="1:16" ht="18.75" customHeight="1" x14ac:dyDescent="0.3">
      <c r="A21" s="23"/>
      <c r="B21" s="10">
        <v>6</v>
      </c>
      <c r="C21" s="412"/>
      <c r="D21" s="412"/>
      <c r="E21" s="10"/>
      <c r="F21" s="283"/>
      <c r="H21" s="413"/>
      <c r="I21" s="413"/>
      <c r="J21" s="413"/>
      <c r="K21" s="255"/>
      <c r="L21" s="184"/>
      <c r="M21" s="179"/>
      <c r="N21" s="409"/>
      <c r="O21" s="409"/>
      <c r="P21" s="24"/>
    </row>
    <row r="22" spans="1:16" ht="18.75" customHeight="1" x14ac:dyDescent="0.3">
      <c r="A22" s="23"/>
      <c r="B22" s="10">
        <v>7</v>
      </c>
      <c r="C22" s="408"/>
      <c r="D22" s="408"/>
      <c r="E22" s="10"/>
      <c r="F22" s="284"/>
      <c r="H22" s="414"/>
      <c r="I22" s="414"/>
      <c r="J22" s="414"/>
      <c r="K22" s="255"/>
      <c r="L22" s="184"/>
      <c r="M22" s="179"/>
      <c r="N22" s="410"/>
      <c r="O22" s="410"/>
      <c r="P22" s="24"/>
    </row>
    <row r="23" spans="1:16" ht="18.75" customHeight="1" x14ac:dyDescent="0.3">
      <c r="A23" s="23"/>
      <c r="B23" s="10">
        <v>8</v>
      </c>
      <c r="C23" s="408"/>
      <c r="D23" s="408"/>
      <c r="E23" s="10"/>
      <c r="F23" s="284"/>
      <c r="H23" s="414"/>
      <c r="I23" s="414"/>
      <c r="J23" s="414"/>
      <c r="K23" s="255"/>
      <c r="L23" s="184"/>
      <c r="M23" s="179"/>
      <c r="N23" s="410"/>
      <c r="O23" s="410"/>
      <c r="P23" s="24"/>
    </row>
    <row r="24" spans="1:16" ht="8.25" customHeight="1" x14ac:dyDescent="0.3">
      <c r="A24" s="23"/>
      <c r="L24" s="179"/>
      <c r="M24" s="179"/>
      <c r="N24" s="421"/>
      <c r="O24" s="421"/>
      <c r="P24" s="24"/>
    </row>
    <row r="25" spans="1:16" ht="18.75" customHeight="1" x14ac:dyDescent="0.3">
      <c r="A25" s="23"/>
      <c r="B25" s="282">
        <v>9</v>
      </c>
      <c r="C25" s="405" t="s">
        <v>38</v>
      </c>
      <c r="D25" s="405"/>
      <c r="E25" s="405"/>
      <c r="F25" s="405"/>
      <c r="G25" s="405"/>
      <c r="H25" s="405"/>
      <c r="I25" s="405"/>
      <c r="J25" s="405"/>
      <c r="L25" s="184"/>
      <c r="M25" s="179"/>
      <c r="N25" s="409"/>
      <c r="O25" s="409"/>
      <c r="P25" s="24"/>
    </row>
    <row r="26" spans="1:16" ht="8.25" customHeight="1" x14ac:dyDescent="0.3">
      <c r="A26" s="23"/>
      <c r="L26" s="179"/>
      <c r="M26" s="179"/>
      <c r="N26" s="179"/>
      <c r="O26" s="179"/>
      <c r="P26" s="24"/>
    </row>
    <row r="27" spans="1:16" ht="18.75" customHeight="1" thickBot="1" x14ac:dyDescent="0.35">
      <c r="A27" s="23"/>
      <c r="B27" s="282">
        <v>10</v>
      </c>
      <c r="C27" s="405" t="s">
        <v>39</v>
      </c>
      <c r="D27" s="405"/>
      <c r="E27" s="405"/>
      <c r="F27" s="405"/>
      <c r="G27" s="405"/>
      <c r="H27" s="405"/>
      <c r="I27" s="405"/>
      <c r="J27" s="405"/>
      <c r="L27" s="181">
        <f>L12+L13+L14+L15+L17+L21+L22+L23+L25</f>
        <v>0</v>
      </c>
      <c r="M27" s="179"/>
      <c r="N27" s="411">
        <f>N12+N13+N14+N15+N17+N21+N22+N23+N25</f>
        <v>0</v>
      </c>
      <c r="O27" s="411"/>
      <c r="P27" s="24"/>
    </row>
    <row r="28" spans="1:16" ht="8.25" customHeight="1" thickTop="1" x14ac:dyDescent="0.3">
      <c r="A28" s="23"/>
      <c r="C28" s="182"/>
      <c r="L28" s="179"/>
      <c r="M28" s="179"/>
      <c r="N28" s="179"/>
      <c r="O28" s="179"/>
      <c r="P28" s="24"/>
    </row>
    <row r="29" spans="1:16" ht="18.75" customHeight="1" thickBot="1" x14ac:dyDescent="0.35">
      <c r="A29" s="23"/>
      <c r="B29" s="282">
        <v>11</v>
      </c>
      <c r="C29" s="405" t="s">
        <v>40</v>
      </c>
      <c r="D29" s="405"/>
      <c r="E29" s="405"/>
      <c r="F29" s="405"/>
      <c r="G29" s="405"/>
      <c r="H29" s="405"/>
      <c r="I29" s="405"/>
      <c r="J29" s="405"/>
      <c r="L29" s="179"/>
      <c r="M29" s="179"/>
      <c r="N29" s="411">
        <f>N27-L27</f>
        <v>0</v>
      </c>
      <c r="O29" s="411"/>
      <c r="P29" s="24"/>
    </row>
    <row r="30" spans="1:16" ht="12" customHeight="1" thickTop="1" thickBot="1" x14ac:dyDescent="0.35">
      <c r="A30" s="26"/>
      <c r="B30" s="27"/>
      <c r="C30" s="28"/>
      <c r="D30" s="28"/>
      <c r="E30" s="28"/>
      <c r="F30" s="28"/>
      <c r="G30" s="28"/>
      <c r="H30" s="28"/>
      <c r="I30" s="27"/>
      <c r="J30" s="28"/>
      <c r="K30" s="28"/>
      <c r="L30" s="28"/>
      <c r="M30" s="28"/>
      <c r="N30" s="28"/>
      <c r="O30" s="28"/>
      <c r="P30" s="30"/>
    </row>
  </sheetData>
  <sheetProtection algorithmName="SHA-512" hashValue="u78pn/UcRzUckHvYZPsgEdUEYeqn6FmASs+YkMwrz8GFPxs0LmQ3+D+6w/ZPXEKc5IUJrxasmHse3zMjKsawCA==" saltValue="LzGdX8g2EAMSxjEkCl0Qmw==" spinCount="100000" sheet="1" objects="1" scenarios="1"/>
  <mergeCells count="46">
    <mergeCell ref="H23:J23"/>
    <mergeCell ref="B2:L2"/>
    <mergeCell ref="B3:L3"/>
    <mergeCell ref="N2:O2"/>
    <mergeCell ref="N27:O27"/>
    <mergeCell ref="N24:O24"/>
    <mergeCell ref="N25:O25"/>
    <mergeCell ref="H12:J12"/>
    <mergeCell ref="H13:J13"/>
    <mergeCell ref="H14:J14"/>
    <mergeCell ref="H15:J15"/>
    <mergeCell ref="H20:J20"/>
    <mergeCell ref="C11:D11"/>
    <mergeCell ref="C12:D12"/>
    <mergeCell ref="N8:O8"/>
    <mergeCell ref="N11:O11"/>
    <mergeCell ref="N6:O6"/>
    <mergeCell ref="N12:O12"/>
    <mergeCell ref="N13:O13"/>
    <mergeCell ref="N14:O14"/>
    <mergeCell ref="N15:O15"/>
    <mergeCell ref="N7:O7"/>
    <mergeCell ref="C29:J29"/>
    <mergeCell ref="N17:O17"/>
    <mergeCell ref="N21:O21"/>
    <mergeCell ref="F20:G20"/>
    <mergeCell ref="N22:O22"/>
    <mergeCell ref="N23:O23"/>
    <mergeCell ref="C27:J27"/>
    <mergeCell ref="N29:O29"/>
    <mergeCell ref="C21:D21"/>
    <mergeCell ref="C22:D22"/>
    <mergeCell ref="C25:J25"/>
    <mergeCell ref="C19:J19"/>
    <mergeCell ref="C23:D23"/>
    <mergeCell ref="H21:J21"/>
    <mergeCell ref="H22:J22"/>
    <mergeCell ref="C20:D20"/>
    <mergeCell ref="C17:J17"/>
    <mergeCell ref="H11:J11"/>
    <mergeCell ref="N10:O10"/>
    <mergeCell ref="C10:J10"/>
    <mergeCell ref="F11:G11"/>
    <mergeCell ref="C13:D13"/>
    <mergeCell ref="C14:D14"/>
    <mergeCell ref="C15:D15"/>
  </mergeCells>
  <conditionalFormatting sqref="L12:L15 L17 L21:L23">
    <cfRule type="cellIs" dxfId="47" priority="2" operator="lessThan">
      <formula>0</formula>
    </cfRule>
  </conditionalFormatting>
  <conditionalFormatting sqref="L25">
    <cfRule type="cellIs" dxfId="46" priority="1" operator="lessThan">
      <formula>0</formula>
    </cfRule>
  </conditionalFormatting>
  <conditionalFormatting sqref="L27 N27:O27 N29:O29">
    <cfRule type="cellIs" dxfId="45" priority="10" operator="equal">
      <formula>0</formula>
    </cfRule>
  </conditionalFormatting>
  <conditionalFormatting sqref="N12:N15 N17:O17 N21:N23">
    <cfRule type="cellIs" dxfId="44" priority="3" operator="lessThan">
      <formula>0</formula>
    </cfRule>
  </conditionalFormatting>
  <dataValidations xWindow="194" yWindow="639" count="12">
    <dataValidation type="textLength" errorStyle="warning" allowBlank="1" showInputMessage="1" showErrorMessage="1" errorTitle="Please check account number" error="Bank account numbers are usually (but not always) 8 digits long - please double check that you have entered the correct account number as shown on the bank statement, including any leading zeros." promptTitle="Account no." prompt="Please enter the bank account no. or building society roll no." sqref="H12:J15" xr:uid="{00000000-0002-0000-0200-000000000000}">
      <formula1>8</formula1>
      <formula2>8</formula2>
    </dataValidation>
    <dataValidation allowBlank="1" showInputMessage="1" showErrorMessage="1" promptTitle="Bank name" prompt="Please enter the name of the bank, building society, or investment institution the account is held with. You may also enter the account name if you wish." sqref="C21:D23 C12:C15" xr:uid="{00000000-0002-0000-0200-000001000000}"/>
    <dataValidation allowBlank="1" showInputMessage="1" showErrorMessage="1" promptTitle="Sort code" prompt="Please enter the account sort code (if relevant), including any leading zeros. If there is no sort code, please leave blank." sqref="F12:F15 F21:F23" xr:uid="{00000000-0002-0000-0200-000002000000}"/>
    <dataValidation allowBlank="1" showInputMessage="1" showErrorMessage="1" promptTitle="Account no." prompt="Please enter the investment account no." sqref="H21:J23" xr:uid="{00000000-0002-0000-0200-000003000000}"/>
    <dataValidation type="decimal" allowBlank="1" showInputMessage="1" showErrorMessage="1" errorTitle="Numerical amount required" error="Please enter a numerical amount only." promptTitle="Opening balance" prompt="Please enter the opening balance for the BFI account, which MUST equal the closing balance included within the previous year's return. See Appendix I part 3 of the Guide for detailed guidance." sqref="L17" xr:uid="{00000000-0002-0000-0200-000004000000}">
      <formula1>-999999999</formula1>
      <formula2>999999999</formula2>
    </dataValidation>
    <dataValidation type="decimal" allowBlank="1" showInputMessage="1" showErrorMessage="1" errorTitle="Numerical amount required" error="Please enter a numerical amount only." promptTitle="Opening balance" prompt="Please enter the opening balance for petty cash, which MUST equal the closing balance included within the previous year's return. See Appendix I part 3 of the Guide for detailed guidance." sqref="L25" xr:uid="{00000000-0002-0000-0200-000005000000}">
      <formula1>-999999999</formula1>
      <formula2>999999999</formula2>
    </dataValidation>
    <dataValidation type="decimal" allowBlank="1" showInputMessage="1" showErrorMessage="1" errorTitle="Numerical amount required" error="Please enter a numerical amount only." promptTitle="Closing balance" prompt="Please enter the closing BFI balance. This MUST equal the amount on the statement issued by head office as at 30 June 2025. Any errors on this statement should be notified to the Branch Accounts team for correction in the following financial year." sqref="N17:O17" xr:uid="{00000000-0002-0000-0200-000009000000}">
      <formula1>-999999999</formula1>
      <formula2>999999999</formula2>
    </dataValidation>
    <dataValidation type="decimal" allowBlank="1" showInputMessage="1" showErrorMessage="1" errorTitle="Positive amount required" error="Please enter a positive numerical amount only for petty cash." promptTitle="Closing balance" prompt="Please enter the closing petty cash balance." sqref="N25:O25" xr:uid="{00000000-0002-0000-0200-00000B000000}">
      <formula1>0</formula1>
      <formula2>999999999</formula2>
    </dataValidation>
    <dataValidation type="decimal" allowBlank="1" showInputMessage="1" showErrorMessage="1" errorTitle="Numerical amount required" error="Please enter a numerical amount only." promptTitle="Opening balance" prompt="Please enter the opening balance for each bank account, which MUST equal the closing balance included within the previous year's return. See Appendix I part 3 of the Guide for detailed guidance." sqref="L12:L15" xr:uid="{418B6FC0-93F4-4B30-BFDD-6D1A2B9091EA}">
      <formula1>-999999999</formula1>
      <formula2>999999999</formula2>
    </dataValidation>
    <dataValidation type="decimal" allowBlank="1" showInputMessage="1" showErrorMessage="1" errorTitle="Numerical amount required" error="Please enter a numerical amount only." promptTitle="Closing balance" prompt="Please enter the closing balance for each bank account on a 'cash book' basis, i.e. after taking into account any transactions which have occurred but have not yet appeared on the bank statement (e.g. uncleared cheques). See page 5 of the Guide." sqref="N12:N15" xr:uid="{C809D026-FE65-42E2-8C7C-98321768094C}">
      <formula1>-999999999</formula1>
      <formula2>999999999</formula2>
    </dataValidation>
    <dataValidation type="decimal" allowBlank="1" showInputMessage="1" showErrorMessage="1" errorTitle="Numerical amount required" error="Please enter a numerical amount only." promptTitle="Opening balance" prompt="Please enter the opening balance for each investment account, which MUST equal the closing balance included within the previous year's return. See Appendic I part 3 of the Guide for detailed guidance." sqref="L21:L23" xr:uid="{39181D82-B0B6-4120-9A35-62C3278A3BF7}">
      <formula1>-999999999</formula1>
      <formula2>999999999</formula2>
    </dataValidation>
    <dataValidation type="decimal" allowBlank="1" showInputMessage="1" showErrorMessage="1" errorTitle="Numerical amount required" error="Please enter a numerical amount only." promptTitle="Closing balance" prompt="Please enter the closing balance for each investment account on a 'cash book' basis, i.e. after taking into account any transactions which have occurred but have not yet appeared on the statement (e.g. uncleared cheques). See page 5 of the Guide." sqref="N21:N23" xr:uid="{166CAF64-620C-48B3-B9F6-D5E9A52E4AFF}">
      <formula1>-999999999</formula1>
      <formula2>999999999</formula2>
    </dataValidation>
  </dataValidations>
  <pageMargins left="0.25" right="0.25" top="0.75" bottom="0.75" header="0.3" footer="0.3"/>
  <pageSetup paperSize="9" scale="86"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9" id="{D4FB3416-F457-4806-BE05-4323F142A2F8}">
            <xm:f>'Validation Checks'!$C12="FAIL"</xm:f>
            <x14:dxf>
              <fill>
                <patternFill>
                  <bgColor theme="5" tint="0.39994506668294322"/>
                </patternFill>
              </fill>
            </x14:dxf>
          </x14:cfRule>
          <xm:sqref>C12:C15</xm:sqref>
        </x14:conditionalFormatting>
        <x14:conditionalFormatting xmlns:xm="http://schemas.microsoft.com/office/excel/2006/main">
          <x14:cfRule type="expression" priority="6" id="{BF1DFAB5-D8FE-4BC0-A2E4-3A3655A3BC38}">
            <xm:f>'Validation Checks'!$C20="FAIL"</xm:f>
            <x14:dxf>
              <fill>
                <patternFill>
                  <bgColor theme="5" tint="0.39994506668294322"/>
                </patternFill>
              </fill>
            </x14:dxf>
          </x14:cfRule>
          <xm:sqref>C21:D23</xm:sqref>
        </x14:conditionalFormatting>
        <x14:conditionalFormatting xmlns:xm="http://schemas.microsoft.com/office/excel/2006/main">
          <x14:cfRule type="expression" priority="7" id="{C98313B4-6E8D-4714-81D2-F6EFECD094D0}">
            <xm:f>'Validation Checks'!$C77="FAIL"</xm:f>
            <x14:dxf>
              <fill>
                <patternFill>
                  <bgColor theme="9"/>
                </patternFill>
              </fill>
            </x14:dxf>
          </x14:cfRule>
          <xm:sqref>F12:F15</xm:sqref>
        </x14:conditionalFormatting>
        <x14:conditionalFormatting xmlns:xm="http://schemas.microsoft.com/office/excel/2006/main">
          <x14:cfRule type="expression" priority="8" id="{F73240F4-FA94-4B98-BAE6-3375A521D81C}">
            <xm:f>'Validation Checks'!$C16="FAIL"</xm:f>
            <x14:dxf>
              <fill>
                <patternFill>
                  <bgColor theme="5" tint="0.39994506668294322"/>
                </patternFill>
              </fill>
            </x14:dxf>
          </x14:cfRule>
          <xm:sqref>H12:J15</xm:sqref>
        </x14:conditionalFormatting>
        <x14:conditionalFormatting xmlns:xm="http://schemas.microsoft.com/office/excel/2006/main">
          <x14:cfRule type="expression" priority="5" id="{4932C4BC-BCA8-4AC0-8204-F5F47F124AEB}">
            <xm:f>'Validation Checks'!$C23="FAIL"</xm:f>
            <x14:dxf>
              <fill>
                <patternFill>
                  <bgColor theme="5" tint="0.39994506668294322"/>
                </patternFill>
              </fill>
            </x14:dxf>
          </x14:cfRule>
          <xm:sqref>H21:J23</xm:sqref>
        </x14:conditionalFormatting>
        <x14:conditionalFormatting xmlns:xm="http://schemas.microsoft.com/office/excel/2006/main">
          <x14:cfRule type="expression" priority="4" id="{4BB4636B-7EF7-40BD-85C4-0B334D9054C1}">
            <xm:f>'Validation Checks'!$C$81="FAIL"</xm:f>
            <x14:dxf>
              <fill>
                <patternFill>
                  <bgColor theme="9"/>
                </patternFill>
              </fill>
            </x14:dxf>
          </x14:cfRule>
          <xm:sqref>N25:O25</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249977111117893"/>
  </sheetPr>
  <dimension ref="A1:J98"/>
  <sheetViews>
    <sheetView zoomScale="85" zoomScaleNormal="85" workbookViewId="0">
      <selection activeCell="F9" sqref="F9"/>
    </sheetView>
  </sheetViews>
  <sheetFormatPr defaultRowHeight="14.4" x14ac:dyDescent="0.3"/>
  <cols>
    <col min="1" max="1" width="37.44140625" bestFit="1" customWidth="1"/>
    <col min="2" max="2" width="10.109375" bestFit="1" customWidth="1"/>
    <col min="3" max="3" width="20.88671875" bestFit="1" customWidth="1"/>
    <col min="4" max="4" width="8.88671875" bestFit="1" customWidth="1"/>
    <col min="5" max="5" width="11.109375" bestFit="1" customWidth="1"/>
    <col min="6" max="6" width="7.109375" bestFit="1" customWidth="1"/>
    <col min="7" max="7" width="11.109375" bestFit="1" customWidth="1"/>
    <col min="8" max="8" width="13.109375" bestFit="1" customWidth="1"/>
    <col min="9" max="9" width="35.88671875" customWidth="1"/>
    <col min="10" max="10" width="42" customWidth="1"/>
  </cols>
  <sheetData>
    <row r="1" spans="1:10" x14ac:dyDescent="0.3">
      <c r="A1" s="114" t="s">
        <v>325</v>
      </c>
    </row>
    <row r="2" spans="1:10" x14ac:dyDescent="0.3">
      <c r="A2" s="115" t="s">
        <v>326</v>
      </c>
      <c r="B2" s="115" t="s">
        <v>326</v>
      </c>
      <c r="C2" s="115" t="s">
        <v>326</v>
      </c>
      <c r="D2" s="116" t="s">
        <v>327</v>
      </c>
      <c r="E2" s="116" t="s">
        <v>327</v>
      </c>
      <c r="F2" s="116" t="s">
        <v>327</v>
      </c>
      <c r="G2" s="116" t="s">
        <v>327</v>
      </c>
      <c r="H2" s="116" t="s">
        <v>327</v>
      </c>
      <c r="I2" s="116" t="s">
        <v>327</v>
      </c>
      <c r="J2" s="124" t="s">
        <v>327</v>
      </c>
    </row>
    <row r="3" spans="1:10" x14ac:dyDescent="0.3">
      <c r="A3" s="117" t="s">
        <v>178</v>
      </c>
      <c r="B3" s="117" t="s">
        <v>328</v>
      </c>
      <c r="C3" s="117" t="s">
        <v>305</v>
      </c>
      <c r="D3" s="117" t="s">
        <v>329</v>
      </c>
      <c r="E3" s="117" t="s">
        <v>330</v>
      </c>
      <c r="F3" s="117" t="s">
        <v>331</v>
      </c>
      <c r="G3" s="117" t="s">
        <v>332</v>
      </c>
      <c r="H3" s="117" t="s">
        <v>333</v>
      </c>
      <c r="I3" s="117" t="s">
        <v>334</v>
      </c>
      <c r="J3" s="125" t="s">
        <v>218</v>
      </c>
    </row>
    <row r="4" spans="1:10" x14ac:dyDescent="0.3">
      <c r="A4" s="117" t="s">
        <v>335</v>
      </c>
      <c r="B4" s="117" t="s">
        <v>335</v>
      </c>
      <c r="C4" s="117" t="s">
        <v>335</v>
      </c>
      <c r="D4" s="117"/>
      <c r="E4" s="118" t="s">
        <v>336</v>
      </c>
      <c r="F4" s="118" t="s">
        <v>336</v>
      </c>
      <c r="G4" s="118" t="s">
        <v>337</v>
      </c>
      <c r="H4" s="118" t="s">
        <v>337</v>
      </c>
      <c r="I4" s="118" t="s">
        <v>338</v>
      </c>
      <c r="J4" s="125" t="s">
        <v>339</v>
      </c>
    </row>
    <row r="5" spans="1:10" x14ac:dyDescent="0.3">
      <c r="A5" s="119">
        <v>46203</v>
      </c>
      <c r="B5" s="120" t="str">
        <f>"BR"&amp;TEXT('Section 1'!$N$5,"0000")</f>
        <v>BR0000</v>
      </c>
      <c r="C5" s="120" t="str">
        <f>B5&amp;" Accounts 2026"</f>
        <v>BR0000 Accounts 2026</v>
      </c>
      <c r="D5" s="121" t="s">
        <v>340</v>
      </c>
      <c r="E5" s="122"/>
      <c r="F5" s="120"/>
      <c r="G5" s="122" t="str">
        <f>"BRCH-"&amp;RIGHT(B5,4)&amp;"-"</f>
        <v>BRCH-0000-</v>
      </c>
      <c r="H5" s="121">
        <v>621001</v>
      </c>
      <c r="I5" s="120" t="s">
        <v>341</v>
      </c>
      <c r="J5" s="126">
        <f>ROUND(Processing!F14,2)</f>
        <v>0</v>
      </c>
    </row>
    <row r="6" spans="1:10" x14ac:dyDescent="0.3">
      <c r="A6" s="119">
        <v>46203</v>
      </c>
      <c r="B6" s="120" t="str">
        <f>"BR"&amp;TEXT('Section 1'!$N$5,"0000")</f>
        <v>BR0000</v>
      </c>
      <c r="C6" s="120" t="str">
        <f t="shared" ref="C6:C69" si="0">B6&amp;" Accounts 2026"</f>
        <v>BR0000 Accounts 2026</v>
      </c>
      <c r="D6" s="121" t="s">
        <v>340</v>
      </c>
      <c r="E6" s="122"/>
      <c r="F6" s="120"/>
      <c r="G6" s="122" t="str">
        <f t="shared" ref="G6:G49" si="1">"BRCH-"&amp;RIGHT(B6,4)&amp;"-"</f>
        <v>BRCH-0000-</v>
      </c>
      <c r="H6" s="121">
        <v>690051</v>
      </c>
      <c r="I6" s="120" t="s">
        <v>341</v>
      </c>
      <c r="J6" s="126">
        <f>ROUND(Processing!F15,2)</f>
        <v>0</v>
      </c>
    </row>
    <row r="7" spans="1:10" x14ac:dyDescent="0.3">
      <c r="A7" s="119">
        <v>46203</v>
      </c>
      <c r="B7" s="120" t="str">
        <f>"BR"&amp;TEXT('Section 1'!$N$5,"0000")</f>
        <v>BR0000</v>
      </c>
      <c r="C7" s="120" t="str">
        <f t="shared" si="0"/>
        <v>BR0000 Accounts 2026</v>
      </c>
      <c r="D7" s="121" t="s">
        <v>340</v>
      </c>
      <c r="E7" s="122"/>
      <c r="F7" s="120"/>
      <c r="G7" s="122" t="str">
        <f t="shared" si="1"/>
        <v>BRCH-0000-</v>
      </c>
      <c r="H7" s="121">
        <v>695001</v>
      </c>
      <c r="I7" s="120" t="s">
        <v>341</v>
      </c>
      <c r="J7" s="126">
        <f>ROUND(Processing!F16,2)</f>
        <v>0</v>
      </c>
    </row>
    <row r="8" spans="1:10" x14ac:dyDescent="0.3">
      <c r="A8" s="119">
        <v>46203</v>
      </c>
      <c r="B8" s="120" t="str">
        <f>"BR"&amp;TEXT('Section 1'!$N$5,"0000")</f>
        <v>BR0000</v>
      </c>
      <c r="C8" s="120" t="str">
        <f t="shared" si="0"/>
        <v>BR0000 Accounts 2026</v>
      </c>
      <c r="D8" s="121" t="s">
        <v>340</v>
      </c>
      <c r="E8" s="122"/>
      <c r="F8" s="120"/>
      <c r="G8" s="122" t="str">
        <f t="shared" si="1"/>
        <v>BRCH-0000-</v>
      </c>
      <c r="H8" s="121">
        <v>713001</v>
      </c>
      <c r="I8" s="120" t="s">
        <v>341</v>
      </c>
      <c r="J8" s="126">
        <f>ROUND(Processing!F17,2)</f>
        <v>0</v>
      </c>
    </row>
    <row r="9" spans="1:10" x14ac:dyDescent="0.3">
      <c r="A9" s="119">
        <v>46203</v>
      </c>
      <c r="B9" s="120" t="str">
        <f>"BR"&amp;TEXT('Section 1'!$N$5,"0000")</f>
        <v>BR0000</v>
      </c>
      <c r="C9" s="120" t="str">
        <f t="shared" si="0"/>
        <v>BR0000 Accounts 2026</v>
      </c>
      <c r="D9" s="121" t="s">
        <v>340</v>
      </c>
      <c r="E9" s="122"/>
      <c r="F9" s="123"/>
      <c r="G9" s="122" t="str">
        <f t="shared" si="1"/>
        <v>BRCH-0000-</v>
      </c>
      <c r="H9" s="121">
        <v>554500</v>
      </c>
      <c r="I9" s="120" t="s">
        <v>341</v>
      </c>
      <c r="J9" s="126">
        <f>-ROUND(SUM(J5:J8),2)</f>
        <v>0</v>
      </c>
    </row>
    <row r="10" spans="1:10" x14ac:dyDescent="0.3">
      <c r="A10" s="119">
        <v>46203</v>
      </c>
      <c r="B10" s="120" t="str">
        <f>"BR"&amp;TEXT('Section 1'!$N$5,"0000")</f>
        <v>BR0000</v>
      </c>
      <c r="C10" s="120" t="str">
        <f t="shared" si="0"/>
        <v>BR0000 Accounts 2026</v>
      </c>
      <c r="D10" s="121" t="s">
        <v>340</v>
      </c>
      <c r="E10" s="122"/>
      <c r="F10" s="123"/>
      <c r="G10" s="122" t="str">
        <f t="shared" si="1"/>
        <v>BRCH-0000-</v>
      </c>
      <c r="H10" s="121">
        <v>621001</v>
      </c>
      <c r="I10" s="120" t="s">
        <v>342</v>
      </c>
      <c r="J10" s="126">
        <f>-ROUND((SUM('Section 2'!L21:L23)/Processing!F8)-(SUM('Section 2'!L21:L23)/Processing!F9),2)</f>
        <v>0</v>
      </c>
    </row>
    <row r="11" spans="1:10" x14ac:dyDescent="0.3">
      <c r="A11" s="119">
        <v>46203</v>
      </c>
      <c r="B11" s="120" t="str">
        <f>"BR"&amp;TEXT('Section 1'!$N$5,"0000")</f>
        <v>BR0000</v>
      </c>
      <c r="C11" s="120" t="str">
        <f t="shared" si="0"/>
        <v>BR0000 Accounts 2026</v>
      </c>
      <c r="D11" s="121" t="s">
        <v>340</v>
      </c>
      <c r="E11" s="122"/>
      <c r="F11" s="123"/>
      <c r="G11" s="122" t="str">
        <f t="shared" si="1"/>
        <v>BRCH-0000-</v>
      </c>
      <c r="H11" s="121">
        <v>690051</v>
      </c>
      <c r="I11" s="120" t="s">
        <v>342</v>
      </c>
      <c r="J11" s="126">
        <f>-ROUND(('Section 2'!L25/Processing!F8)-('Section 2'!L25/Processing!F9),2)</f>
        <v>0</v>
      </c>
    </row>
    <row r="12" spans="1:10" x14ac:dyDescent="0.3">
      <c r="A12" s="119">
        <v>46203</v>
      </c>
      <c r="B12" s="120" t="str">
        <f>"BR"&amp;TEXT('Section 1'!$N$5,"0000")</f>
        <v>BR0000</v>
      </c>
      <c r="C12" s="120" t="str">
        <f t="shared" si="0"/>
        <v>BR0000 Accounts 2026</v>
      </c>
      <c r="D12" s="121" t="s">
        <v>340</v>
      </c>
      <c r="E12" s="122"/>
      <c r="F12" s="123"/>
      <c r="G12" s="122" t="str">
        <f t="shared" si="1"/>
        <v>BRCH-0000-</v>
      </c>
      <c r="H12" s="121">
        <v>695001</v>
      </c>
      <c r="I12" s="120" t="s">
        <v>342</v>
      </c>
      <c r="J12" s="126">
        <f>-ROUND((SUM('Section 2'!L12:L15)/Processing!F8)-(SUM('Section 2'!L12:L15)/Processing!F9),2)</f>
        <v>0</v>
      </c>
    </row>
    <row r="13" spans="1:10" x14ac:dyDescent="0.3">
      <c r="A13" s="119">
        <v>46203</v>
      </c>
      <c r="B13" s="120" t="str">
        <f>"BR"&amp;TEXT('Section 1'!$N$5,"0000")</f>
        <v>BR0000</v>
      </c>
      <c r="C13" s="120" t="str">
        <f t="shared" si="0"/>
        <v>BR0000 Accounts 2026</v>
      </c>
      <c r="D13" s="121" t="s">
        <v>340</v>
      </c>
      <c r="E13" s="122"/>
      <c r="F13" s="123"/>
      <c r="G13" s="122" t="str">
        <f t="shared" si="1"/>
        <v>BRCH-0000-</v>
      </c>
      <c r="H13" s="121">
        <v>713001</v>
      </c>
      <c r="I13" s="120" t="s">
        <v>342</v>
      </c>
      <c r="J13" s="126">
        <f>-ROUND(('Section 2'!L17/Processing!F8)-('Section 2'!L17/Processing!F9),2)</f>
        <v>0</v>
      </c>
    </row>
    <row r="14" spans="1:10" x14ac:dyDescent="0.3">
      <c r="A14" s="119">
        <v>46203</v>
      </c>
      <c r="B14" s="120" t="str">
        <f>"BR"&amp;TEXT('Section 1'!$N$5,"0000")</f>
        <v>BR0000</v>
      </c>
      <c r="C14" s="120" t="str">
        <f t="shared" si="0"/>
        <v>BR0000 Accounts 2026</v>
      </c>
      <c r="D14" s="121" t="s">
        <v>340</v>
      </c>
      <c r="E14" s="122"/>
      <c r="F14" s="123"/>
      <c r="G14" s="122" t="str">
        <f t="shared" si="1"/>
        <v>BRCH-0000-</v>
      </c>
      <c r="H14" s="129">
        <v>504301</v>
      </c>
      <c r="I14" s="120" t="s">
        <v>342</v>
      </c>
      <c r="J14" s="126">
        <f>-ROUND(SUM(J10:J13),2)</f>
        <v>0</v>
      </c>
    </row>
    <row r="15" spans="1:10" x14ac:dyDescent="0.3">
      <c r="A15" s="119">
        <v>46203</v>
      </c>
      <c r="B15" s="120" t="str">
        <f>"BR"&amp;TEXT('Section 1'!$N$5,"0000")</f>
        <v>BR0000</v>
      </c>
      <c r="C15" s="120" t="str">
        <f t="shared" si="0"/>
        <v>BR0000 Accounts 2026</v>
      </c>
      <c r="D15" s="121" t="s">
        <v>340</v>
      </c>
      <c r="E15" s="122"/>
      <c r="F15" s="123"/>
      <c r="G15" s="122" t="str">
        <f t="shared" si="1"/>
        <v>BRCH-0000-</v>
      </c>
      <c r="H15" s="121">
        <v>621001</v>
      </c>
      <c r="I15" s="120" t="s">
        <v>343</v>
      </c>
      <c r="J15" s="126">
        <f>ROUND((SUM('Section 2'!N21:N23)-SUM('Section 2'!L21:L23))/Processing!F9,2)</f>
        <v>0</v>
      </c>
    </row>
    <row r="16" spans="1:10" x14ac:dyDescent="0.3">
      <c r="A16" s="119">
        <v>46203</v>
      </c>
      <c r="B16" s="120" t="str">
        <f>"BR"&amp;TEXT('Section 1'!$N$5,"0000")</f>
        <v>BR0000</v>
      </c>
      <c r="C16" s="120" t="str">
        <f t="shared" si="0"/>
        <v>BR0000 Accounts 2026</v>
      </c>
      <c r="D16" s="121" t="s">
        <v>340</v>
      </c>
      <c r="E16" s="122"/>
      <c r="F16" s="123"/>
      <c r="G16" s="122" t="str">
        <f t="shared" si="1"/>
        <v>BRCH-0000-</v>
      </c>
      <c r="H16" s="121">
        <v>690051</v>
      </c>
      <c r="I16" s="120" t="s">
        <v>344</v>
      </c>
      <c r="J16" s="126">
        <f>ROUND(('Section 2'!N25-'Section 2'!L25)/Processing!F9,2)</f>
        <v>0</v>
      </c>
    </row>
    <row r="17" spans="1:10" x14ac:dyDescent="0.3">
      <c r="A17" s="119">
        <v>46203</v>
      </c>
      <c r="B17" s="120" t="str">
        <f>"BR"&amp;TEXT('Section 1'!$N$5,"0000")</f>
        <v>BR0000</v>
      </c>
      <c r="C17" s="120" t="str">
        <f t="shared" si="0"/>
        <v>BR0000 Accounts 2026</v>
      </c>
      <c r="D17" s="121" t="s">
        <v>340</v>
      </c>
      <c r="E17" s="122"/>
      <c r="F17" s="123"/>
      <c r="G17" s="122" t="str">
        <f t="shared" si="1"/>
        <v>BRCH-0000-</v>
      </c>
      <c r="H17" s="121">
        <v>695001</v>
      </c>
      <c r="I17" s="120" t="s">
        <v>345</v>
      </c>
      <c r="J17" s="126">
        <f>ROUND((SUM('Section 2'!N12:N15)-SUM('Section 2'!L12:L15))/Processing!F9,2)</f>
        <v>0</v>
      </c>
    </row>
    <row r="18" spans="1:10" x14ac:dyDescent="0.3">
      <c r="A18" s="119">
        <v>46203</v>
      </c>
      <c r="B18" s="120" t="str">
        <f>"BR"&amp;TEXT('Section 1'!$N$5,"0000")</f>
        <v>BR0000</v>
      </c>
      <c r="C18" s="120" t="str">
        <f t="shared" si="0"/>
        <v>BR0000 Accounts 2026</v>
      </c>
      <c r="D18" s="121" t="s">
        <v>340</v>
      </c>
      <c r="E18" s="122"/>
      <c r="F18" s="123"/>
      <c r="G18" s="122" t="str">
        <f t="shared" si="1"/>
        <v>BRCH-0000-</v>
      </c>
      <c r="H18" s="121">
        <v>713001</v>
      </c>
      <c r="I18" s="120" t="s">
        <v>346</v>
      </c>
      <c r="J18" s="126">
        <f>ROUND(('Section 2'!N17-'Section 2'!L17)/Processing!F9,2)</f>
        <v>0</v>
      </c>
    </row>
    <row r="19" spans="1:10" x14ac:dyDescent="0.3">
      <c r="A19" s="119">
        <v>46203</v>
      </c>
      <c r="B19" s="120" t="str">
        <f>"BR"&amp;TEXT('Section 1'!$N$5,"0000")</f>
        <v>BR0000</v>
      </c>
      <c r="C19" s="120" t="str">
        <f t="shared" si="0"/>
        <v>BR0000 Accounts 2026</v>
      </c>
      <c r="D19" s="121" t="s">
        <v>340</v>
      </c>
      <c r="E19" s="122"/>
      <c r="F19" s="123"/>
      <c r="G19" s="122" t="str">
        <f t="shared" si="1"/>
        <v>BRCH-0000-</v>
      </c>
      <c r="H19" s="121">
        <v>111001</v>
      </c>
      <c r="I19" s="120" t="s">
        <v>347</v>
      </c>
      <c r="J19" s="126">
        <f>-ROUND('Section 3'!F9/Processing!F9,2)</f>
        <v>0</v>
      </c>
    </row>
    <row r="20" spans="1:10" x14ac:dyDescent="0.3">
      <c r="A20" s="119">
        <v>46203</v>
      </c>
      <c r="B20" s="120" t="str">
        <f>"BR"&amp;TEXT('Section 1'!$N$5,"0000")</f>
        <v>BR0000</v>
      </c>
      <c r="C20" s="120" t="str">
        <f t="shared" si="0"/>
        <v>BR0000 Accounts 2026</v>
      </c>
      <c r="D20" s="121" t="s">
        <v>340</v>
      </c>
      <c r="E20" s="122"/>
      <c r="F20" s="123"/>
      <c r="G20" s="122" t="str">
        <f>"BRCH-"&amp;RIGHT(B20,4)&amp;"-"</f>
        <v>BRCH-0000-</v>
      </c>
      <c r="H20" s="121">
        <v>111001</v>
      </c>
      <c r="I20" s="120" t="s">
        <v>348</v>
      </c>
      <c r="J20" s="126">
        <f>ROUND('Section 3'!O9/Processing!F9,2)</f>
        <v>0</v>
      </c>
    </row>
    <row r="21" spans="1:10" x14ac:dyDescent="0.3">
      <c r="A21" s="119">
        <v>46203</v>
      </c>
      <c r="B21" s="120" t="str">
        <f>"BR"&amp;TEXT('Section 1'!$N$5,"0000")</f>
        <v>BR0000</v>
      </c>
      <c r="C21" s="120" t="str">
        <f t="shared" si="0"/>
        <v>BR0000 Accounts 2026</v>
      </c>
      <c r="D21" s="121" t="s">
        <v>340</v>
      </c>
      <c r="E21" s="122"/>
      <c r="F21" s="123"/>
      <c r="G21" s="122" t="str">
        <f t="shared" si="1"/>
        <v>BRCH-0000-</v>
      </c>
      <c r="H21" s="121">
        <v>111001</v>
      </c>
      <c r="I21" s="120" t="s">
        <v>349</v>
      </c>
      <c r="J21" s="126">
        <f>-ROUND('Section 3'!F10/Processing!F9,2)</f>
        <v>0</v>
      </c>
    </row>
    <row r="22" spans="1:10" x14ac:dyDescent="0.3">
      <c r="A22" s="119">
        <v>46203</v>
      </c>
      <c r="B22" s="120" t="str">
        <f>"BR"&amp;TEXT('Section 1'!$N$5,"0000")</f>
        <v>BR0000</v>
      </c>
      <c r="C22" s="120" t="str">
        <f t="shared" si="0"/>
        <v>BR0000 Accounts 2026</v>
      </c>
      <c r="D22" s="121" t="s">
        <v>340</v>
      </c>
      <c r="E22" s="122"/>
      <c r="F22" s="123"/>
      <c r="G22" s="122" t="str">
        <f t="shared" si="1"/>
        <v>BRCH-0000-</v>
      </c>
      <c r="H22" s="121">
        <v>111001</v>
      </c>
      <c r="I22" s="120" t="s">
        <v>350</v>
      </c>
      <c r="J22" s="126">
        <f>-ROUND('Section 3'!F11/Processing!F9,2)</f>
        <v>0</v>
      </c>
    </row>
    <row r="23" spans="1:10" x14ac:dyDescent="0.3">
      <c r="A23" s="119">
        <v>46203</v>
      </c>
      <c r="B23" s="120" t="str">
        <f>"BR"&amp;TEXT('Section 1'!$N$5,"0000")</f>
        <v>BR0000</v>
      </c>
      <c r="C23" s="120" t="str">
        <f t="shared" si="0"/>
        <v>BR0000 Accounts 2026</v>
      </c>
      <c r="D23" s="121" t="s">
        <v>340</v>
      </c>
      <c r="E23" s="122"/>
      <c r="F23" s="123"/>
      <c r="G23" s="122" t="str">
        <f t="shared" si="1"/>
        <v>BRCH-0000-</v>
      </c>
      <c r="H23" s="121">
        <v>121001</v>
      </c>
      <c r="I23" s="120" t="s">
        <v>351</v>
      </c>
      <c r="J23" s="126">
        <f>-ROUND('Section 3'!F14/Processing!F9,2)</f>
        <v>0</v>
      </c>
    </row>
    <row r="24" spans="1:10" x14ac:dyDescent="0.3">
      <c r="A24" s="119">
        <v>46203</v>
      </c>
      <c r="B24" s="120" t="str">
        <f>"BR"&amp;TEXT('Section 1'!$N$5,"0000")</f>
        <v>BR0000</v>
      </c>
      <c r="C24" s="120" t="str">
        <f t="shared" si="0"/>
        <v>BR0000 Accounts 2026</v>
      </c>
      <c r="D24" s="121" t="s">
        <v>340</v>
      </c>
      <c r="E24" s="122"/>
      <c r="F24" s="123"/>
      <c r="G24" s="122" t="str">
        <f>"BRCH-"&amp;RIGHT(B24,4)&amp;"-"</f>
        <v>BRCH-0000-</v>
      </c>
      <c r="H24" s="121">
        <v>121001</v>
      </c>
      <c r="I24" s="120" t="s">
        <v>352</v>
      </c>
      <c r="J24" s="126">
        <f>ROUND('Section 3'!O14/Processing!F9,2)</f>
        <v>0</v>
      </c>
    </row>
    <row r="25" spans="1:10" x14ac:dyDescent="0.3">
      <c r="A25" s="119">
        <v>46203</v>
      </c>
      <c r="B25" s="120" t="str">
        <f>"BR"&amp;TEXT('Section 1'!$N$5,"0000")</f>
        <v>BR0000</v>
      </c>
      <c r="C25" s="120" t="str">
        <f t="shared" si="0"/>
        <v>BR0000 Accounts 2026</v>
      </c>
      <c r="D25" s="121" t="s">
        <v>340</v>
      </c>
      <c r="E25" s="122"/>
      <c r="F25" s="123"/>
      <c r="G25" s="122" t="str">
        <f>"BRCH-"&amp;RIGHT(B25,4)&amp;"-"</f>
        <v>BRCH-0000-</v>
      </c>
      <c r="H25" s="121" t="s">
        <v>353</v>
      </c>
      <c r="I25" s="120" t="s">
        <v>354</v>
      </c>
      <c r="J25" s="126">
        <f>ROUND('Section 3'!O15/Processing!F9,2)</f>
        <v>0</v>
      </c>
    </row>
    <row r="26" spans="1:10" x14ac:dyDescent="0.3">
      <c r="A26" s="119">
        <v>46203</v>
      </c>
      <c r="B26" s="120" t="str">
        <f>"BR"&amp;TEXT('Section 1'!$N$5,"0000")</f>
        <v>BR0000</v>
      </c>
      <c r="C26" s="120" t="str">
        <f t="shared" si="0"/>
        <v>BR0000 Accounts 2026</v>
      </c>
      <c r="D26" s="121" t="s">
        <v>340</v>
      </c>
      <c r="E26" s="122"/>
      <c r="F26" s="123"/>
      <c r="G26" s="122" t="str">
        <f t="shared" si="1"/>
        <v>BRCH-0000-</v>
      </c>
      <c r="H26" s="121">
        <v>193004</v>
      </c>
      <c r="I26" s="120" t="s">
        <v>355</v>
      </c>
      <c r="J26" s="126">
        <f>-ROUND('Section 3'!F17/Processing!F9,2)</f>
        <v>0</v>
      </c>
    </row>
    <row r="27" spans="1:10" x14ac:dyDescent="0.3">
      <c r="A27" s="119">
        <v>46203</v>
      </c>
      <c r="B27" s="120" t="str">
        <f>"BR"&amp;TEXT('Section 1'!$N$5,"0000")</f>
        <v>BR0000</v>
      </c>
      <c r="C27" s="120" t="str">
        <f t="shared" si="0"/>
        <v>BR0000 Accounts 2026</v>
      </c>
      <c r="D27" s="121" t="s">
        <v>340</v>
      </c>
      <c r="E27" s="122"/>
      <c r="F27" s="123"/>
      <c r="G27" s="122" t="str">
        <f t="shared" si="1"/>
        <v>BRCH-0000-</v>
      </c>
      <c r="H27" s="121">
        <v>271301</v>
      </c>
      <c r="I27" s="120" t="s">
        <v>356</v>
      </c>
      <c r="J27" s="126">
        <f>ROUND('Section 3'!O17/Processing!F9,2)</f>
        <v>0</v>
      </c>
    </row>
    <row r="28" spans="1:10" x14ac:dyDescent="0.3">
      <c r="A28" s="119">
        <v>46203</v>
      </c>
      <c r="B28" s="120" t="str">
        <f>"BR"&amp;TEXT('Section 1'!$N$5,"0000")</f>
        <v>BR0000</v>
      </c>
      <c r="C28" s="120" t="str">
        <f t="shared" si="0"/>
        <v>BR0000 Accounts 2026</v>
      </c>
      <c r="D28" s="121" t="s">
        <v>340</v>
      </c>
      <c r="E28" s="122"/>
      <c r="F28" s="123"/>
      <c r="G28" s="122" t="str">
        <f t="shared" si="1"/>
        <v>BRCH-0000-</v>
      </c>
      <c r="H28" s="121">
        <v>164001</v>
      </c>
      <c r="I28" s="120" t="s">
        <v>357</v>
      </c>
      <c r="J28" s="126">
        <f>-ROUND('Section 3'!F19/Processing!F9,2)</f>
        <v>0</v>
      </c>
    </row>
    <row r="29" spans="1:10" x14ac:dyDescent="0.3">
      <c r="A29" s="119">
        <v>46203</v>
      </c>
      <c r="B29" s="120" t="str">
        <f>"BR"&amp;TEXT('Section 1'!$N$5,"0000")</f>
        <v>BR0000</v>
      </c>
      <c r="C29" s="120" t="str">
        <f t="shared" si="0"/>
        <v>BR0000 Accounts 2026</v>
      </c>
      <c r="D29" s="121" t="s">
        <v>340</v>
      </c>
      <c r="E29" s="122"/>
      <c r="F29" s="123"/>
      <c r="G29" s="122" t="str">
        <f t="shared" si="1"/>
        <v>BRCH-0000-</v>
      </c>
      <c r="H29" s="121">
        <v>900001</v>
      </c>
      <c r="I29" s="120" t="s">
        <v>358</v>
      </c>
      <c r="J29" s="126">
        <f>-ROUND('Section 3'!F22+'Section 3'!F24/Processing!F9,2)</f>
        <v>0</v>
      </c>
    </row>
    <row r="30" spans="1:10" x14ac:dyDescent="0.3">
      <c r="A30" s="119">
        <v>46203</v>
      </c>
      <c r="B30" s="120" t="str">
        <f>"BR"&amp;TEXT('Section 1'!$N$5,"0000")</f>
        <v>BR0000</v>
      </c>
      <c r="C30" s="120" t="str">
        <f t="shared" si="0"/>
        <v>BR0000 Accounts 2026</v>
      </c>
      <c r="D30" s="121" t="s">
        <v>340</v>
      </c>
      <c r="E30" s="122"/>
      <c r="F30" s="123"/>
      <c r="G30" s="122" t="str">
        <f t="shared" si="1"/>
        <v>BRCH-0000-</v>
      </c>
      <c r="H30" s="121">
        <v>171001</v>
      </c>
      <c r="I30" s="120" t="s">
        <v>359</v>
      </c>
      <c r="J30" s="126">
        <f>-ROUND('Section 3'!F26/Processing!F9,2)</f>
        <v>0</v>
      </c>
    </row>
    <row r="31" spans="1:10" x14ac:dyDescent="0.3">
      <c r="A31" s="119">
        <v>46203</v>
      </c>
      <c r="B31" s="120" t="str">
        <f>"BR"&amp;TEXT('Section 1'!$N$5,"0000")</f>
        <v>BR0000</v>
      </c>
      <c r="C31" s="120" t="str">
        <f t="shared" si="0"/>
        <v>BR0000 Accounts 2026</v>
      </c>
      <c r="D31" s="121" t="s">
        <v>340</v>
      </c>
      <c r="E31" s="122"/>
      <c r="F31" s="123"/>
      <c r="G31" s="122" t="str">
        <f t="shared" si="1"/>
        <v>BRCH-0000-</v>
      </c>
      <c r="H31" s="121">
        <v>121001</v>
      </c>
      <c r="I31" s="120" t="s">
        <v>360</v>
      </c>
      <c r="J31" s="126">
        <f>-ROUND('Section 3'!F29/Processing!F9,2)</f>
        <v>0</v>
      </c>
    </row>
    <row r="32" spans="1:10" x14ac:dyDescent="0.3">
      <c r="A32" s="119">
        <v>46203</v>
      </c>
      <c r="B32" s="120" t="str">
        <f>"BR"&amp;TEXT('Section 1'!$N$5,"0000")</f>
        <v>BR0000</v>
      </c>
      <c r="C32" s="120" t="str">
        <f t="shared" si="0"/>
        <v>BR0000 Accounts 2026</v>
      </c>
      <c r="D32" s="121" t="s">
        <v>340</v>
      </c>
      <c r="E32" s="122"/>
      <c r="F32" s="123"/>
      <c r="G32" s="122" t="str">
        <f t="shared" si="1"/>
        <v>BRCH-0000-</v>
      </c>
      <c r="H32" s="121">
        <v>163201</v>
      </c>
      <c r="I32" s="120" t="s">
        <v>361</v>
      </c>
      <c r="J32" s="126">
        <f>-ROUND('Section 3'!F32/Processing!F9,2)</f>
        <v>0</v>
      </c>
    </row>
    <row r="33" spans="1:10" x14ac:dyDescent="0.3">
      <c r="A33" s="119">
        <v>46203</v>
      </c>
      <c r="B33" s="120" t="str">
        <f>"BR"&amp;TEXT('Section 1'!$N$5,"0000")</f>
        <v>BR0000</v>
      </c>
      <c r="C33" s="120" t="str">
        <f t="shared" si="0"/>
        <v>BR0000 Accounts 2026</v>
      </c>
      <c r="D33" s="121" t="s">
        <v>340</v>
      </c>
      <c r="E33" s="122"/>
      <c r="F33" s="123"/>
      <c r="G33" s="122" t="str">
        <f t="shared" si="1"/>
        <v>BRCH-0000-</v>
      </c>
      <c r="H33" s="121">
        <v>163201</v>
      </c>
      <c r="I33" s="120" t="s">
        <v>362</v>
      </c>
      <c r="J33" s="126">
        <f>-ROUND('Section 3'!F33/Processing!F9,2)</f>
        <v>0</v>
      </c>
    </row>
    <row r="34" spans="1:10" x14ac:dyDescent="0.3">
      <c r="A34" s="119">
        <v>46203</v>
      </c>
      <c r="B34" s="120" t="str">
        <f>"BR"&amp;TEXT('Section 1'!$N$5,"0000")</f>
        <v>BR0000</v>
      </c>
      <c r="C34" s="120" t="str">
        <f t="shared" si="0"/>
        <v>BR0000 Accounts 2026</v>
      </c>
      <c r="D34" s="121" t="s">
        <v>340</v>
      </c>
      <c r="E34" s="122"/>
      <c r="F34" s="123"/>
      <c r="G34" s="122" t="str">
        <f t="shared" si="1"/>
        <v>BRCH-0000-</v>
      </c>
      <c r="H34" s="121">
        <v>162001</v>
      </c>
      <c r="I34" s="120" t="s">
        <v>363</v>
      </c>
      <c r="J34" s="126">
        <f>-ROUND('Section 3'!F34/Processing!F9,2)</f>
        <v>0</v>
      </c>
    </row>
    <row r="35" spans="1:10" x14ac:dyDescent="0.3">
      <c r="A35" s="119">
        <v>46203</v>
      </c>
      <c r="B35" s="120" t="str">
        <f>"BR"&amp;TEXT('Section 1'!$N$5,"0000")</f>
        <v>BR0000</v>
      </c>
      <c r="C35" s="120" t="str">
        <f t="shared" si="0"/>
        <v>BR0000 Accounts 2026</v>
      </c>
      <c r="D35" s="121" t="s">
        <v>340</v>
      </c>
      <c r="E35" s="122"/>
      <c r="F35" s="123"/>
      <c r="G35" s="122" t="str">
        <f t="shared" si="1"/>
        <v>BRCH-0000-</v>
      </c>
      <c r="H35" s="121">
        <v>161301</v>
      </c>
      <c r="I35" s="120" t="s">
        <v>364</v>
      </c>
      <c r="J35" s="126">
        <f>-ROUND('Section 3'!F35/Processing!F9,2)</f>
        <v>0</v>
      </c>
    </row>
    <row r="36" spans="1:10" x14ac:dyDescent="0.3">
      <c r="A36" s="119">
        <v>46203</v>
      </c>
      <c r="B36" s="120" t="str">
        <f>"BR"&amp;TEXT('Section 1'!$N$5,"0000")</f>
        <v>BR0000</v>
      </c>
      <c r="C36" s="120" t="str">
        <f t="shared" si="0"/>
        <v>BR0000 Accounts 2026</v>
      </c>
      <c r="D36" s="121" t="s">
        <v>340</v>
      </c>
      <c r="E36" s="122"/>
      <c r="F36" s="123"/>
      <c r="G36" s="122" t="str">
        <f t="shared" si="1"/>
        <v>BRCH-0000-</v>
      </c>
      <c r="H36" s="121">
        <v>161101</v>
      </c>
      <c r="I36" s="120" t="s">
        <v>365</v>
      </c>
      <c r="J36" s="126">
        <f>-ROUND('Section 3'!F36/Processing!F9,2)</f>
        <v>0</v>
      </c>
    </row>
    <row r="37" spans="1:10" x14ac:dyDescent="0.3">
      <c r="A37" s="119">
        <v>46203</v>
      </c>
      <c r="B37" s="120" t="str">
        <f>"BR"&amp;TEXT('Section 1'!$N$5,"0000")</f>
        <v>BR0000</v>
      </c>
      <c r="C37" s="120" t="str">
        <f t="shared" si="0"/>
        <v>BR0000 Accounts 2026</v>
      </c>
      <c r="D37" s="121" t="s">
        <v>340</v>
      </c>
      <c r="E37" s="122"/>
      <c r="F37" s="123"/>
      <c r="G37" s="122" t="str">
        <f t="shared" ref="G37" si="2">"BRCH-"&amp;RIGHT(B37,4)&amp;"-"</f>
        <v>BRCH-0000-</v>
      </c>
      <c r="H37" s="121" t="s">
        <v>366</v>
      </c>
      <c r="I37" s="120" t="s">
        <v>61</v>
      </c>
      <c r="J37" s="126">
        <f>-ROUND('Section 3'!O26/Processing!F9,2)</f>
        <v>0</v>
      </c>
    </row>
    <row r="38" spans="1:10" x14ac:dyDescent="0.3">
      <c r="A38" s="119">
        <v>46203</v>
      </c>
      <c r="B38" s="120" t="str">
        <f>"BR"&amp;TEXT('Section 1'!$N$5,"0000")</f>
        <v>BR0000</v>
      </c>
      <c r="C38" s="120" t="str">
        <f t="shared" si="0"/>
        <v>BR0000 Accounts 2026</v>
      </c>
      <c r="D38" s="121" t="s">
        <v>340</v>
      </c>
      <c r="E38" s="122"/>
      <c r="F38" s="123"/>
      <c r="G38" s="122" t="str">
        <f t="shared" si="1"/>
        <v>BRCH-0000-</v>
      </c>
      <c r="H38" s="121">
        <v>421001</v>
      </c>
      <c r="I38" s="120" t="s">
        <v>367</v>
      </c>
      <c r="J38" s="126">
        <f>ROUND('Section 3'!O30/Processing!F9,2)</f>
        <v>0</v>
      </c>
    </row>
    <row r="39" spans="1:10" x14ac:dyDescent="0.3">
      <c r="A39" s="119">
        <v>46203</v>
      </c>
      <c r="B39" s="120" t="str">
        <f>"BR"&amp;TEXT('Section 1'!$N$5,"0000")</f>
        <v>BR0000</v>
      </c>
      <c r="C39" s="120" t="str">
        <f t="shared" si="0"/>
        <v>BR0000 Accounts 2026</v>
      </c>
      <c r="D39" s="121" t="s">
        <v>340</v>
      </c>
      <c r="E39" s="122"/>
      <c r="F39" s="123"/>
      <c r="G39" s="122" t="str">
        <f t="shared" si="1"/>
        <v>BRCH-0000-</v>
      </c>
      <c r="H39" s="121">
        <v>354001</v>
      </c>
      <c r="I39" s="120" t="s">
        <v>368</v>
      </c>
      <c r="J39" s="126">
        <f>ROUND('Section 3'!O31/Processing!F9,2)</f>
        <v>0</v>
      </c>
    </row>
    <row r="40" spans="1:10" x14ac:dyDescent="0.3">
      <c r="A40" s="119">
        <v>46203</v>
      </c>
      <c r="B40" s="120" t="str">
        <f>"BR"&amp;TEXT('Section 1'!$N$5,"0000")</f>
        <v>BR0000</v>
      </c>
      <c r="C40" s="120" t="str">
        <f t="shared" si="0"/>
        <v>BR0000 Accounts 2026</v>
      </c>
      <c r="D40" s="121" t="s">
        <v>340</v>
      </c>
      <c r="E40" s="122"/>
      <c r="F40" s="123"/>
      <c r="G40" s="122" t="str">
        <f t="shared" si="1"/>
        <v>BRCH-0000-</v>
      </c>
      <c r="H40" s="121">
        <v>202100</v>
      </c>
      <c r="I40" s="121" t="s">
        <v>369</v>
      </c>
      <c r="J40" s="126">
        <f>ROUND('Section 3'!O32/Processing!F9,2)</f>
        <v>0</v>
      </c>
    </row>
    <row r="41" spans="1:10" x14ac:dyDescent="0.3">
      <c r="A41" s="119">
        <v>46203</v>
      </c>
      <c r="B41" s="120" t="str">
        <f>"BR"&amp;TEXT('Section 1'!$N$5,"0000")</f>
        <v>BR0000</v>
      </c>
      <c r="C41" s="120" t="str">
        <f t="shared" si="0"/>
        <v>BR0000 Accounts 2026</v>
      </c>
      <c r="D41" s="121" t="s">
        <v>340</v>
      </c>
      <c r="E41" s="122"/>
      <c r="F41" s="123"/>
      <c r="G41" s="122" t="str">
        <f t="shared" si="1"/>
        <v>BRCH-0000-</v>
      </c>
      <c r="H41" s="121">
        <v>241101</v>
      </c>
      <c r="I41" s="121" t="s">
        <v>370</v>
      </c>
      <c r="J41" s="126">
        <f>ROUND('Section 3'!O33/Processing!F9,2)</f>
        <v>0</v>
      </c>
    </row>
    <row r="42" spans="1:10" x14ac:dyDescent="0.3">
      <c r="A42" s="119">
        <v>46203</v>
      </c>
      <c r="B42" s="120" t="str">
        <f>"BR"&amp;TEXT('Section 1'!$N$5,"0000")</f>
        <v>BR0000</v>
      </c>
      <c r="C42" s="120" t="str">
        <f t="shared" si="0"/>
        <v>BR0000 Accounts 2026</v>
      </c>
      <c r="D42" s="121" t="s">
        <v>340</v>
      </c>
      <c r="E42" s="122"/>
      <c r="F42" s="123"/>
      <c r="G42" s="122" t="str">
        <f t="shared" si="1"/>
        <v>BRCH-0000-</v>
      </c>
      <c r="H42" s="121">
        <v>381001</v>
      </c>
      <c r="I42" s="121" t="s">
        <v>371</v>
      </c>
      <c r="J42" s="126">
        <f>ROUND('Section 3'!O34/Processing!F9,2)</f>
        <v>0</v>
      </c>
    </row>
    <row r="43" spans="1:10" x14ac:dyDescent="0.3">
      <c r="A43" s="119">
        <v>46203</v>
      </c>
      <c r="B43" s="120" t="str">
        <f>"BR"&amp;TEXT('Section 1'!$N$5,"0000")</f>
        <v>BR0000</v>
      </c>
      <c r="C43" s="120" t="str">
        <f t="shared" si="0"/>
        <v>BR0000 Accounts 2026</v>
      </c>
      <c r="D43" s="121" t="s">
        <v>340</v>
      </c>
      <c r="E43" s="122"/>
      <c r="F43" s="123"/>
      <c r="G43" s="122" t="str">
        <f t="shared" si="1"/>
        <v>BRCH-0000-</v>
      </c>
      <c r="H43" s="121">
        <v>207001</v>
      </c>
      <c r="I43" s="121" t="s">
        <v>372</v>
      </c>
      <c r="J43" s="126">
        <f>ROUND('Section 3'!O35/Processing!F9,2)</f>
        <v>0</v>
      </c>
    </row>
    <row r="44" spans="1:10" x14ac:dyDescent="0.3">
      <c r="A44" s="119">
        <v>46203</v>
      </c>
      <c r="B44" s="120" t="str">
        <f>"BR"&amp;TEXT('Section 1'!$N$5,"0000")</f>
        <v>BR0000</v>
      </c>
      <c r="C44" s="120" t="str">
        <f t="shared" si="0"/>
        <v>BR0000 Accounts 2026</v>
      </c>
      <c r="D44" s="121" t="s">
        <v>340</v>
      </c>
      <c r="E44" s="122"/>
      <c r="F44" s="123"/>
      <c r="G44" s="122" t="str">
        <f t="shared" si="1"/>
        <v>BRCH-0000-</v>
      </c>
      <c r="H44" s="121">
        <v>207001</v>
      </c>
      <c r="I44" s="121" t="s">
        <v>373</v>
      </c>
      <c r="J44" s="126">
        <f>ROUND('Section 3'!O36/Processing!F9,2)</f>
        <v>0</v>
      </c>
    </row>
    <row r="45" spans="1:10" x14ac:dyDescent="0.3">
      <c r="A45" s="119">
        <v>46203</v>
      </c>
      <c r="B45" s="120" t="str">
        <f>"BR"&amp;TEXT('Section 1'!$N$5,"0000")</f>
        <v>BR0000</v>
      </c>
      <c r="C45" s="120" t="str">
        <f t="shared" si="0"/>
        <v>BR0000 Accounts 2026</v>
      </c>
      <c r="D45" s="121" t="s">
        <v>340</v>
      </c>
      <c r="E45" s="122"/>
      <c r="F45" s="123"/>
      <c r="G45" s="122" t="str">
        <f t="shared" si="1"/>
        <v>BRCH-0000-</v>
      </c>
      <c r="H45" s="121">
        <v>301201</v>
      </c>
      <c r="I45" s="121" t="s">
        <v>77</v>
      </c>
      <c r="J45" s="126">
        <f>ROUND('Section 3'!O38/Processing!F9,2)</f>
        <v>0</v>
      </c>
    </row>
    <row r="46" spans="1:10" x14ac:dyDescent="0.3">
      <c r="A46" s="119">
        <v>46203</v>
      </c>
      <c r="B46" s="120" t="str">
        <f>"BR"&amp;TEXT('Section 1'!$N$5,"0000")</f>
        <v>BR0000</v>
      </c>
      <c r="C46" s="120" t="str">
        <f t="shared" si="0"/>
        <v>BR0000 Accounts 2026</v>
      </c>
      <c r="D46" s="121" t="s">
        <v>340</v>
      </c>
      <c r="E46" s="122"/>
      <c r="F46" s="123"/>
      <c r="G46" s="122" t="str">
        <f t="shared" ref="G46" si="3">"BRCH-"&amp;RIGHT(B46,4)&amp;"-"</f>
        <v>BRCH-0000-</v>
      </c>
      <c r="H46" s="121" t="s">
        <v>374</v>
      </c>
      <c r="I46" s="121" t="s">
        <v>7121</v>
      </c>
      <c r="J46" s="126">
        <f>ROUND('Section 3'!O40/Processing!F9,2)</f>
        <v>0</v>
      </c>
    </row>
    <row r="47" spans="1:10" x14ac:dyDescent="0.3">
      <c r="A47" s="119">
        <v>46203</v>
      </c>
      <c r="B47" s="120" t="str">
        <f>"BR"&amp;TEXT('Section 1'!$N$5,"0000")</f>
        <v>BR0000</v>
      </c>
      <c r="C47" s="120" t="str">
        <f t="shared" si="0"/>
        <v>BR0000 Accounts 2026</v>
      </c>
      <c r="D47" s="121" t="s">
        <v>340</v>
      </c>
      <c r="E47" s="122"/>
      <c r="F47" s="123"/>
      <c r="G47" s="122" t="str">
        <f>"BRCH-"&amp;RIGHT(B47,4)&amp;"-"</f>
        <v>BRCH-0000-</v>
      </c>
      <c r="H47" s="121">
        <v>900001</v>
      </c>
      <c r="I47" s="121" t="s">
        <v>89</v>
      </c>
      <c r="J47" s="126">
        <f>-ROUND('Section 4'!F8/Processing!F9,2)</f>
        <v>0</v>
      </c>
    </row>
    <row r="48" spans="1:10" x14ac:dyDescent="0.3">
      <c r="A48" s="119">
        <v>46203</v>
      </c>
      <c r="B48" s="120" t="str">
        <f>"BR"&amp;TEXT('Section 1'!$N$5,"0000")</f>
        <v>BR0000</v>
      </c>
      <c r="C48" s="120" t="str">
        <f t="shared" si="0"/>
        <v>BR0000 Accounts 2026</v>
      </c>
      <c r="D48" s="121" t="s">
        <v>340</v>
      </c>
      <c r="E48" s="122"/>
      <c r="F48" s="123"/>
      <c r="G48" s="122" t="str">
        <f t="shared" si="1"/>
        <v>BRCH-0000-</v>
      </c>
      <c r="H48" s="121">
        <f>Processing!J22</f>
        <v>0</v>
      </c>
      <c r="I48" s="127" t="str">
        <f>Processing!F22</f>
        <v/>
      </c>
      <c r="J48" s="126">
        <f>-ROUND(Processing!E22/Processing!F9,2)</f>
        <v>0</v>
      </c>
    </row>
    <row r="49" spans="1:10" x14ac:dyDescent="0.3">
      <c r="A49" s="119">
        <v>46203</v>
      </c>
      <c r="B49" s="120" t="str">
        <f>"BR"&amp;TEXT('Section 1'!$N$5,"0000")</f>
        <v>BR0000</v>
      </c>
      <c r="C49" s="120" t="str">
        <f t="shared" si="0"/>
        <v>BR0000 Accounts 2026</v>
      </c>
      <c r="D49" s="121" t="s">
        <v>340</v>
      </c>
      <c r="E49" s="122"/>
      <c r="F49" s="123"/>
      <c r="G49" s="122" t="str">
        <f t="shared" si="1"/>
        <v>BRCH-0000-</v>
      </c>
      <c r="H49" s="121">
        <f>Processing!J23</f>
        <v>0</v>
      </c>
      <c r="I49" s="127" t="str">
        <f>Processing!F23</f>
        <v/>
      </c>
      <c r="J49" s="126">
        <f>-ROUND(Processing!E23/Processing!F9,2)</f>
        <v>0</v>
      </c>
    </row>
    <row r="50" spans="1:10" x14ac:dyDescent="0.3">
      <c r="A50" s="119">
        <v>46203</v>
      </c>
      <c r="B50" s="120" t="str">
        <f>"BR"&amp;TEXT('Section 1'!$N$5,"0000")</f>
        <v>BR0000</v>
      </c>
      <c r="C50" s="120" t="str">
        <f t="shared" si="0"/>
        <v>BR0000 Accounts 2026</v>
      </c>
      <c r="D50" s="121" t="s">
        <v>340</v>
      </c>
      <c r="E50" s="122"/>
      <c r="F50" s="123"/>
      <c r="G50" s="122" t="str">
        <f t="shared" ref="G50:G83" si="4">"BRCH-"&amp;RIGHT(B50,4)&amp;"-"</f>
        <v>BRCH-0000-</v>
      </c>
      <c r="H50" s="121">
        <f>Processing!J24</f>
        <v>0</v>
      </c>
      <c r="I50" s="127" t="str">
        <f>Processing!F24</f>
        <v>National Conference</v>
      </c>
      <c r="J50" s="126">
        <f>-ROUND(Processing!E24/Processing!F9,2)</f>
        <v>0</v>
      </c>
    </row>
    <row r="51" spans="1:10" x14ac:dyDescent="0.3">
      <c r="A51" s="119">
        <v>46203</v>
      </c>
      <c r="B51" s="120" t="str">
        <f>"BR"&amp;TEXT('Section 1'!$N$5,"0000")</f>
        <v>BR0000</v>
      </c>
      <c r="C51" s="120" t="str">
        <f t="shared" si="0"/>
        <v>BR0000 Accounts 2026</v>
      </c>
      <c r="D51" s="121" t="s">
        <v>340</v>
      </c>
      <c r="E51" s="122"/>
      <c r="F51" s="123"/>
      <c r="G51" s="122" t="str">
        <f t="shared" si="4"/>
        <v>BRCH-0000-</v>
      </c>
      <c r="H51" s="121">
        <f>Processing!J25</f>
        <v>0</v>
      </c>
      <c r="I51" s="127" t="str">
        <f>Processing!F25</f>
        <v/>
      </c>
      <c r="J51" s="126">
        <f>-ROUND(Processing!E25/Processing!F9,2)</f>
        <v>0</v>
      </c>
    </row>
    <row r="52" spans="1:10" x14ac:dyDescent="0.3">
      <c r="A52" s="119">
        <v>46203</v>
      </c>
      <c r="B52" s="120" t="str">
        <f>"BR"&amp;TEXT('Section 1'!$N$5,"0000")</f>
        <v>BR0000</v>
      </c>
      <c r="C52" s="120" t="str">
        <f t="shared" si="0"/>
        <v>BR0000 Accounts 2026</v>
      </c>
      <c r="D52" s="121" t="s">
        <v>340</v>
      </c>
      <c r="E52" s="122"/>
      <c r="F52" s="123"/>
      <c r="G52" s="122" t="str">
        <f t="shared" si="4"/>
        <v>BRCH-0000-</v>
      </c>
      <c r="H52" s="121">
        <f>Processing!J26</f>
        <v>0</v>
      </c>
      <c r="I52" s="127" t="str">
        <f>Processing!F26</f>
        <v/>
      </c>
      <c r="J52" s="126">
        <f>-ROUND(Processing!E26/Processing!F9,2)</f>
        <v>0</v>
      </c>
    </row>
    <row r="53" spans="1:10" x14ac:dyDescent="0.3">
      <c r="A53" s="119">
        <v>46203</v>
      </c>
      <c r="B53" s="120" t="str">
        <f>"BR"&amp;TEXT('Section 1'!$N$5,"0000")</f>
        <v>BR0000</v>
      </c>
      <c r="C53" s="120" t="str">
        <f t="shared" si="0"/>
        <v>BR0000 Accounts 2026</v>
      </c>
      <c r="D53" s="121" t="s">
        <v>340</v>
      </c>
      <c r="E53" s="122"/>
      <c r="F53" s="123"/>
      <c r="G53" s="122" t="str">
        <f t="shared" si="4"/>
        <v>BRCH-0000-</v>
      </c>
      <c r="H53" s="121">
        <v>354001</v>
      </c>
      <c r="I53" s="121" t="s">
        <v>375</v>
      </c>
      <c r="J53" s="126">
        <f>ROUND('Section 4'!F23/Processing!F9,2)</f>
        <v>0</v>
      </c>
    </row>
    <row r="54" spans="1:10" x14ac:dyDescent="0.3">
      <c r="A54" s="119">
        <v>46203</v>
      </c>
      <c r="B54" s="120" t="str">
        <f>"BR"&amp;TEXT('Section 1'!$N$5,"0000")</f>
        <v>BR0000</v>
      </c>
      <c r="C54" s="120" t="str">
        <f t="shared" si="0"/>
        <v>BR0000 Accounts 2026</v>
      </c>
      <c r="D54" s="121" t="s">
        <v>340</v>
      </c>
      <c r="E54" s="122"/>
      <c r="F54" s="123"/>
      <c r="G54" s="122" t="str">
        <f t="shared" si="4"/>
        <v>BRCH-0000-</v>
      </c>
      <c r="H54" s="121">
        <v>356001</v>
      </c>
      <c r="I54" s="121" t="s">
        <v>376</v>
      </c>
      <c r="J54" s="126">
        <f>ROUND('Section 4'!F24/Processing!F9,2)</f>
        <v>0</v>
      </c>
    </row>
    <row r="55" spans="1:10" x14ac:dyDescent="0.3">
      <c r="A55" s="119">
        <v>46203</v>
      </c>
      <c r="B55" s="120" t="str">
        <f>"BR"&amp;TEXT('Section 1'!$N$5,"0000")</f>
        <v>BR0000</v>
      </c>
      <c r="C55" s="120" t="str">
        <f t="shared" si="0"/>
        <v>BR0000 Accounts 2026</v>
      </c>
      <c r="D55" s="121" t="s">
        <v>340</v>
      </c>
      <c r="E55" s="122"/>
      <c r="F55" s="123"/>
      <c r="G55" s="122" t="str">
        <f t="shared" si="4"/>
        <v>BRCH-0000-</v>
      </c>
      <c r="H55" s="121">
        <v>210003</v>
      </c>
      <c r="I55" s="121" t="s">
        <v>377</v>
      </c>
      <c r="J55" s="126">
        <f>ROUND('Section 4'!F25/Processing!F9,2)</f>
        <v>0</v>
      </c>
    </row>
    <row r="56" spans="1:10" x14ac:dyDescent="0.3">
      <c r="A56" s="119">
        <v>46203</v>
      </c>
      <c r="B56" s="120" t="str">
        <f>"BR"&amp;TEXT('Section 1'!$N$5,"0000")</f>
        <v>BR0000</v>
      </c>
      <c r="C56" s="120" t="str">
        <f t="shared" si="0"/>
        <v>BR0000 Accounts 2026</v>
      </c>
      <c r="D56" s="121" t="s">
        <v>340</v>
      </c>
      <c r="E56" s="122"/>
      <c r="F56" s="123"/>
      <c r="G56" s="122" t="str">
        <f t="shared" si="4"/>
        <v>BRCH-0000-</v>
      </c>
      <c r="H56" s="121">
        <v>356005</v>
      </c>
      <c r="I56" s="121" t="s">
        <v>378</v>
      </c>
      <c r="J56" s="126">
        <f>ROUND('Section 4'!F26/Processing!F9,2)</f>
        <v>0</v>
      </c>
    </row>
    <row r="57" spans="1:10" x14ac:dyDescent="0.3">
      <c r="A57" s="119">
        <v>46203</v>
      </c>
      <c r="B57" s="120" t="str">
        <f>"BR"&amp;TEXT('Section 1'!$N$5,"0000")</f>
        <v>BR0000</v>
      </c>
      <c r="C57" s="120" t="str">
        <f t="shared" si="0"/>
        <v>BR0000 Accounts 2026</v>
      </c>
      <c r="D57" s="121" t="s">
        <v>340</v>
      </c>
      <c r="E57" s="122"/>
      <c r="F57" s="123"/>
      <c r="G57" s="122" t="str">
        <f t="shared" si="4"/>
        <v>BRCH-0000-</v>
      </c>
      <c r="H57" s="121">
        <v>361002</v>
      </c>
      <c r="I57" s="121" t="s">
        <v>379</v>
      </c>
      <c r="J57" s="126">
        <f>ROUND('Section 4'!F27/Processing!F9,2)</f>
        <v>0</v>
      </c>
    </row>
    <row r="58" spans="1:10" x14ac:dyDescent="0.3">
      <c r="A58" s="119">
        <v>46203</v>
      </c>
      <c r="B58" s="120" t="str">
        <f>"BR"&amp;TEXT('Section 1'!$N$5,"0000")</f>
        <v>BR0000</v>
      </c>
      <c r="C58" s="120" t="str">
        <f t="shared" si="0"/>
        <v>BR0000 Accounts 2026</v>
      </c>
      <c r="D58" s="121" t="s">
        <v>340</v>
      </c>
      <c r="E58" s="122"/>
      <c r="F58" s="123"/>
      <c r="G58" s="122" t="str">
        <f t="shared" si="4"/>
        <v>BRCH-0000-</v>
      </c>
      <c r="H58" s="121">
        <v>351001</v>
      </c>
      <c r="I58" s="121" t="s">
        <v>380</v>
      </c>
      <c r="J58" s="126">
        <f>ROUND('Section 4'!F28/Processing!F9,2)</f>
        <v>0</v>
      </c>
    </row>
    <row r="59" spans="1:10" x14ac:dyDescent="0.3">
      <c r="A59" s="119">
        <v>46203</v>
      </c>
      <c r="B59" s="120" t="str">
        <f>"BR"&amp;TEXT('Section 1'!$N$5,"0000")</f>
        <v>BR0000</v>
      </c>
      <c r="C59" s="120" t="str">
        <f t="shared" si="0"/>
        <v>BR0000 Accounts 2026</v>
      </c>
      <c r="D59" s="121" t="s">
        <v>340</v>
      </c>
      <c r="E59" s="122"/>
      <c r="F59" s="123"/>
      <c r="G59" s="122" t="str">
        <f t="shared" si="4"/>
        <v>BRCH-0000-</v>
      </c>
      <c r="H59" s="121">
        <v>353001</v>
      </c>
      <c r="I59" s="121" t="s">
        <v>381</v>
      </c>
      <c r="J59" s="126">
        <f>ROUND('Section 4'!F29/Processing!F9,2)</f>
        <v>0</v>
      </c>
    </row>
    <row r="60" spans="1:10" x14ac:dyDescent="0.3">
      <c r="A60" s="119">
        <v>46203</v>
      </c>
      <c r="B60" s="120" t="str">
        <f>"BR"&amp;TEXT('Section 1'!$N$5,"0000")</f>
        <v>BR0000</v>
      </c>
      <c r="C60" s="120" t="str">
        <f t="shared" si="0"/>
        <v>BR0000 Accounts 2026</v>
      </c>
      <c r="D60" s="121" t="s">
        <v>340</v>
      </c>
      <c r="E60" s="122"/>
      <c r="F60" s="123"/>
      <c r="G60" s="122" t="str">
        <f t="shared" si="4"/>
        <v>BRCH-0000-</v>
      </c>
      <c r="H60" s="121">
        <f>Processing!J27</f>
        <v>0</v>
      </c>
      <c r="I60" s="127" t="str">
        <f>Processing!F27</f>
        <v/>
      </c>
      <c r="J60" s="126">
        <f>ROUND(Processing!E27/Processing!F9,2)</f>
        <v>0</v>
      </c>
    </row>
    <row r="61" spans="1:10" x14ac:dyDescent="0.3">
      <c r="A61" s="119">
        <v>46203</v>
      </c>
      <c r="B61" s="120" t="str">
        <f>"BR"&amp;TEXT('Section 1'!$N$5,"0000")</f>
        <v>BR0000</v>
      </c>
      <c r="C61" s="120" t="str">
        <f t="shared" si="0"/>
        <v>BR0000 Accounts 2026</v>
      </c>
      <c r="D61" s="121" t="s">
        <v>340</v>
      </c>
      <c r="E61" s="122"/>
      <c r="F61" s="123"/>
      <c r="G61" s="122" t="str">
        <f t="shared" si="4"/>
        <v>BRCH-0000-</v>
      </c>
      <c r="H61" s="121">
        <f>Processing!J28</f>
        <v>0</v>
      </c>
      <c r="I61" s="127" t="str">
        <f>Processing!F28</f>
        <v/>
      </c>
      <c r="J61" s="126">
        <f>ROUND(Processing!E28/Processing!F9,2)</f>
        <v>0</v>
      </c>
    </row>
    <row r="62" spans="1:10" x14ac:dyDescent="0.3">
      <c r="A62" s="119">
        <v>46203</v>
      </c>
      <c r="B62" s="120" t="str">
        <f>"BR"&amp;TEXT('Section 1'!$N$5,"0000")</f>
        <v>BR0000</v>
      </c>
      <c r="C62" s="120" t="str">
        <f t="shared" si="0"/>
        <v>BR0000 Accounts 2026</v>
      </c>
      <c r="D62" s="121" t="s">
        <v>340</v>
      </c>
      <c r="E62" s="122"/>
      <c r="F62" s="123"/>
      <c r="G62" s="122" t="str">
        <f t="shared" si="4"/>
        <v>BRCH-0000-</v>
      </c>
      <c r="H62" s="121">
        <v>220001</v>
      </c>
      <c r="I62" s="121" t="s">
        <v>382</v>
      </c>
      <c r="J62" s="126">
        <f>ROUND('Section 4'!F40/Processing!$F$9,2)</f>
        <v>0</v>
      </c>
    </row>
    <row r="63" spans="1:10" x14ac:dyDescent="0.3">
      <c r="A63" s="119">
        <v>46203</v>
      </c>
      <c r="B63" s="120" t="str">
        <f>"BR"&amp;TEXT('Section 1'!$N$5,"0000")</f>
        <v>BR0000</v>
      </c>
      <c r="C63" s="120" t="str">
        <f t="shared" si="0"/>
        <v>BR0000 Accounts 2026</v>
      </c>
      <c r="D63" s="121" t="s">
        <v>340</v>
      </c>
      <c r="E63" s="122"/>
      <c r="F63" s="123"/>
      <c r="G63" s="122" t="str">
        <f t="shared" si="4"/>
        <v>BRCH-0000-</v>
      </c>
      <c r="H63" s="121">
        <v>220001</v>
      </c>
      <c r="I63" s="121" t="s">
        <v>120</v>
      </c>
      <c r="J63" s="126">
        <f>ROUND('Section 4'!F41/Processing!$F$9,2)</f>
        <v>0</v>
      </c>
    </row>
    <row r="64" spans="1:10" x14ac:dyDescent="0.3">
      <c r="A64" s="119">
        <v>46203</v>
      </c>
      <c r="B64" s="120" t="str">
        <f>"BR"&amp;TEXT('Section 1'!$N$5,"0000")</f>
        <v>BR0000</v>
      </c>
      <c r="C64" s="120" t="str">
        <f t="shared" si="0"/>
        <v>BR0000 Accounts 2026</v>
      </c>
      <c r="D64" s="121" t="s">
        <v>340</v>
      </c>
      <c r="E64" s="122"/>
      <c r="F64" s="123"/>
      <c r="G64" s="122" t="str">
        <f t="shared" si="4"/>
        <v>BRCH-0000-</v>
      </c>
      <c r="H64" s="121">
        <v>220001</v>
      </c>
      <c r="I64" s="121" t="s">
        <v>121</v>
      </c>
      <c r="J64" s="126">
        <f>ROUND('Section 4'!F42/Processing!$F$9,2)</f>
        <v>0</v>
      </c>
    </row>
    <row r="65" spans="1:10" x14ac:dyDescent="0.3">
      <c r="A65" s="119">
        <v>46203</v>
      </c>
      <c r="B65" s="120" t="str">
        <f>"BR"&amp;TEXT('Section 1'!$N$5,"0000")</f>
        <v>BR0000</v>
      </c>
      <c r="C65" s="120" t="str">
        <f t="shared" si="0"/>
        <v>BR0000 Accounts 2026</v>
      </c>
      <c r="D65" s="121" t="s">
        <v>340</v>
      </c>
      <c r="E65" s="122"/>
      <c r="F65" s="123"/>
      <c r="G65" s="122" t="str">
        <f t="shared" si="4"/>
        <v>BRCH-0000-</v>
      </c>
      <c r="H65" s="121">
        <v>220001</v>
      </c>
      <c r="I65" s="121" t="s">
        <v>122</v>
      </c>
      <c r="J65" s="126">
        <f>ROUND('Section 4'!F43/Processing!$F$9,2)</f>
        <v>0</v>
      </c>
    </row>
    <row r="66" spans="1:10" x14ac:dyDescent="0.3">
      <c r="A66" s="119">
        <v>46203</v>
      </c>
      <c r="B66" s="120" t="str">
        <f>"BR"&amp;TEXT('Section 1'!$N$5,"0000")</f>
        <v>BR0000</v>
      </c>
      <c r="C66" s="120" t="str">
        <f t="shared" si="0"/>
        <v>BR0000 Accounts 2026</v>
      </c>
      <c r="D66" s="121" t="s">
        <v>340</v>
      </c>
      <c r="E66" s="122"/>
      <c r="F66" s="123"/>
      <c r="G66" s="122" t="str">
        <f t="shared" si="4"/>
        <v>BRCH-0000-</v>
      </c>
      <c r="H66" s="121">
        <v>271101</v>
      </c>
      <c r="I66" s="121" t="s">
        <v>383</v>
      </c>
      <c r="J66" s="126">
        <f>ROUND('Section 4'!F44/Processing!$F$9,2)</f>
        <v>0</v>
      </c>
    </row>
    <row r="67" spans="1:10" x14ac:dyDescent="0.3">
      <c r="A67" s="119">
        <v>46203</v>
      </c>
      <c r="B67" s="120" t="str">
        <f>"BR"&amp;TEXT('Section 1'!$N$5,"0000")</f>
        <v>BR0000</v>
      </c>
      <c r="C67" s="120" t="str">
        <f t="shared" si="0"/>
        <v>BR0000 Accounts 2026</v>
      </c>
      <c r="D67" s="121" t="s">
        <v>340</v>
      </c>
      <c r="E67" s="122"/>
      <c r="F67" s="123"/>
      <c r="G67" s="122" t="str">
        <f t="shared" si="4"/>
        <v>BRCH-0000-</v>
      </c>
      <c r="H67" s="121">
        <v>220001</v>
      </c>
      <c r="I67" s="121" t="s">
        <v>124</v>
      </c>
      <c r="J67" s="126">
        <f>ROUND('Section 4'!F45/Processing!$F$9,2)</f>
        <v>0</v>
      </c>
    </row>
    <row r="68" spans="1:10" x14ac:dyDescent="0.3">
      <c r="A68" s="119">
        <v>46203</v>
      </c>
      <c r="B68" s="120" t="str">
        <f>"BR"&amp;TEXT('Section 1'!$N$5,"0000")</f>
        <v>BR0000</v>
      </c>
      <c r="C68" s="120" t="str">
        <f t="shared" si="0"/>
        <v>BR0000 Accounts 2026</v>
      </c>
      <c r="D68" s="121" t="s">
        <v>340</v>
      </c>
      <c r="E68" s="122"/>
      <c r="F68" s="123"/>
      <c r="G68" s="122" t="str">
        <f t="shared" si="4"/>
        <v>BRCH-0000-</v>
      </c>
      <c r="H68" s="121">
        <v>332001</v>
      </c>
      <c r="I68" s="121" t="s">
        <v>384</v>
      </c>
      <c r="J68" s="126">
        <f>ROUND('Section 4'!N8/Processing!$F$9,2)</f>
        <v>0</v>
      </c>
    </row>
    <row r="69" spans="1:10" x14ac:dyDescent="0.3">
      <c r="A69" s="119">
        <v>46203</v>
      </c>
      <c r="B69" s="120" t="str">
        <f>"BR"&amp;TEXT('Section 1'!$N$5,"0000")</f>
        <v>BR0000</v>
      </c>
      <c r="C69" s="120" t="str">
        <f t="shared" si="0"/>
        <v>BR0000 Accounts 2026</v>
      </c>
      <c r="D69" s="121" t="s">
        <v>340</v>
      </c>
      <c r="E69" s="122"/>
      <c r="F69" s="123"/>
      <c r="G69" s="122" t="str">
        <f t="shared" si="4"/>
        <v>BRCH-0000-</v>
      </c>
      <c r="H69" s="121">
        <v>332001</v>
      </c>
      <c r="I69" s="121" t="s">
        <v>385</v>
      </c>
      <c r="J69" s="126">
        <f>ROUND('Section 4'!N9/Processing!$F$9,2)</f>
        <v>0</v>
      </c>
    </row>
    <row r="70" spans="1:10" x14ac:dyDescent="0.3">
      <c r="A70" s="119">
        <v>46203</v>
      </c>
      <c r="B70" s="120" t="str">
        <f>"BR"&amp;TEXT('Section 1'!$N$5,"0000")</f>
        <v>BR0000</v>
      </c>
      <c r="C70" s="120" t="str">
        <f t="shared" ref="C70:C98" si="5">B70&amp;" Accounts 2026"</f>
        <v>BR0000 Accounts 2026</v>
      </c>
      <c r="D70" s="121" t="s">
        <v>340</v>
      </c>
      <c r="E70" s="122"/>
      <c r="F70" s="123"/>
      <c r="G70" s="122" t="str">
        <f t="shared" si="4"/>
        <v>BRCH-0000-</v>
      </c>
      <c r="H70" s="121">
        <v>332001</v>
      </c>
      <c r="I70" s="121" t="s">
        <v>386</v>
      </c>
      <c r="J70" s="126">
        <f>ROUND('Section 4'!N10/Processing!$F$9,2)</f>
        <v>0</v>
      </c>
    </row>
    <row r="71" spans="1:10" x14ac:dyDescent="0.3">
      <c r="A71" s="119">
        <v>46203</v>
      </c>
      <c r="B71" s="120" t="str">
        <f>"BR"&amp;TEXT('Section 1'!$N$5,"0000")</f>
        <v>BR0000</v>
      </c>
      <c r="C71" s="120" t="str">
        <f t="shared" si="5"/>
        <v>BR0000 Accounts 2026</v>
      </c>
      <c r="D71" s="121" t="s">
        <v>340</v>
      </c>
      <c r="E71" s="122"/>
      <c r="F71" s="123"/>
      <c r="G71" s="122" t="str">
        <f t="shared" si="4"/>
        <v>BRCH-0000-</v>
      </c>
      <c r="H71" s="121">
        <v>332001</v>
      </c>
      <c r="I71" s="121" t="s">
        <v>387</v>
      </c>
      <c r="J71" s="126">
        <f>ROUND('Section 4'!N11/Processing!$F$9,2)</f>
        <v>0</v>
      </c>
    </row>
    <row r="72" spans="1:10" x14ac:dyDescent="0.3">
      <c r="A72" s="119">
        <v>46203</v>
      </c>
      <c r="B72" s="120" t="str">
        <f>"BR"&amp;TEXT('Section 1'!$N$5,"0000")</f>
        <v>BR0000</v>
      </c>
      <c r="C72" s="120" t="str">
        <f t="shared" si="5"/>
        <v>BR0000 Accounts 2026</v>
      </c>
      <c r="D72" s="121" t="s">
        <v>340</v>
      </c>
      <c r="E72" s="122"/>
      <c r="F72" s="123"/>
      <c r="G72" s="122" t="str">
        <f t="shared" si="4"/>
        <v>BRCH-0000-</v>
      </c>
      <c r="H72" s="121">
        <v>332001</v>
      </c>
      <c r="I72" s="121" t="s">
        <v>388</v>
      </c>
      <c r="J72" s="126">
        <f>ROUND('Section 4'!N12/Processing!$F$9,2)</f>
        <v>0</v>
      </c>
    </row>
    <row r="73" spans="1:10" x14ac:dyDescent="0.3">
      <c r="A73" s="119">
        <v>46203</v>
      </c>
      <c r="B73" s="120" t="str">
        <f>"BR"&amp;TEXT('Section 1'!$N$5,"0000")</f>
        <v>BR0000</v>
      </c>
      <c r="C73" s="120" t="str">
        <f t="shared" si="5"/>
        <v>BR0000 Accounts 2026</v>
      </c>
      <c r="D73" s="121" t="s">
        <v>340</v>
      </c>
      <c r="E73" s="122"/>
      <c r="F73" s="123"/>
      <c r="G73" s="122" t="str">
        <f t="shared" si="4"/>
        <v>BRCH-0000-</v>
      </c>
      <c r="H73" s="121">
        <v>332001</v>
      </c>
      <c r="I73" s="121" t="s">
        <v>389</v>
      </c>
      <c r="J73" s="126">
        <f>ROUND('Section 4'!N13/Processing!$F$9,2)</f>
        <v>0</v>
      </c>
    </row>
    <row r="74" spans="1:10" x14ac:dyDescent="0.3">
      <c r="A74" s="119">
        <v>46203</v>
      </c>
      <c r="B74" s="120" t="str">
        <f>"BR"&amp;TEXT('Section 1'!$N$5,"0000")</f>
        <v>BR0000</v>
      </c>
      <c r="C74" s="120" t="str">
        <f t="shared" si="5"/>
        <v>BR0000 Accounts 2026</v>
      </c>
      <c r="D74" s="121" t="s">
        <v>340</v>
      </c>
      <c r="E74" s="122"/>
      <c r="F74" s="123"/>
      <c r="G74" s="122" t="str">
        <f t="shared" si="4"/>
        <v>BRCH-0000-</v>
      </c>
      <c r="H74" s="121">
        <v>332001</v>
      </c>
      <c r="I74" s="121" t="s">
        <v>390</v>
      </c>
      <c r="J74" s="126">
        <f>ROUND('Section 4'!N14/Processing!$F$9,2)</f>
        <v>0</v>
      </c>
    </row>
    <row r="75" spans="1:10" x14ac:dyDescent="0.3">
      <c r="A75" s="119">
        <v>46203</v>
      </c>
      <c r="B75" s="120" t="str">
        <f>"BR"&amp;TEXT('Section 1'!$N$5,"0000")</f>
        <v>BR0000</v>
      </c>
      <c r="C75" s="120" t="str">
        <f t="shared" si="5"/>
        <v>BR0000 Accounts 2026</v>
      </c>
      <c r="D75" s="121" t="s">
        <v>340</v>
      </c>
      <c r="E75" s="122"/>
      <c r="F75" s="123"/>
      <c r="G75" s="122" t="str">
        <f t="shared" si="4"/>
        <v>BRCH-0000-</v>
      </c>
      <c r="H75" s="121">
        <v>900101</v>
      </c>
      <c r="I75" s="127" t="str">
        <f>Processing!F29</f>
        <v/>
      </c>
      <c r="J75" s="126">
        <f>ROUND(Processing!E29/Processing!$F$9,2)</f>
        <v>0</v>
      </c>
    </row>
    <row r="76" spans="1:10" x14ac:dyDescent="0.3">
      <c r="A76" s="119">
        <v>46203</v>
      </c>
      <c r="B76" s="120" t="str">
        <f>"BR"&amp;TEXT('Section 1'!$N$5,"0000")</f>
        <v>BR0000</v>
      </c>
      <c r="C76" s="120" t="str">
        <f t="shared" si="5"/>
        <v>BR0000 Accounts 2026</v>
      </c>
      <c r="D76" s="121" t="s">
        <v>340</v>
      </c>
      <c r="E76" s="122"/>
      <c r="F76" s="123"/>
      <c r="G76" s="122" t="str">
        <f t="shared" si="4"/>
        <v>BRCH-0000-</v>
      </c>
      <c r="H76" s="121">
        <v>900101</v>
      </c>
      <c r="I76" s="127" t="str">
        <f>Processing!F30</f>
        <v/>
      </c>
      <c r="J76" s="126">
        <f>ROUND(Processing!E30/Processing!$F$9,2)</f>
        <v>0</v>
      </c>
    </row>
    <row r="77" spans="1:10" x14ac:dyDescent="0.3">
      <c r="A77" s="119">
        <v>46203</v>
      </c>
      <c r="B77" s="120" t="str">
        <f>"BR"&amp;TEXT('Section 1'!$N$5,"0000")</f>
        <v>BR0000</v>
      </c>
      <c r="C77" s="120" t="str">
        <f t="shared" si="5"/>
        <v>BR0000 Accounts 2026</v>
      </c>
      <c r="D77" s="121" t="s">
        <v>340</v>
      </c>
      <c r="E77" s="122"/>
      <c r="F77" s="123"/>
      <c r="G77" s="122" t="str">
        <f t="shared" si="4"/>
        <v>BRCH-0000-</v>
      </c>
      <c r="H77" s="121">
        <v>900401</v>
      </c>
      <c r="I77" s="127" t="str">
        <f>Processing!F31</f>
        <v/>
      </c>
      <c r="J77" s="126">
        <f>ROUND(Processing!E31/Processing!F9,2)</f>
        <v>0</v>
      </c>
    </row>
    <row r="78" spans="1:10" x14ac:dyDescent="0.3">
      <c r="A78" s="119">
        <v>46203</v>
      </c>
      <c r="B78" s="120" t="str">
        <f>"BR"&amp;TEXT('Section 1'!$N$5,"0000")</f>
        <v>BR0000</v>
      </c>
      <c r="C78" s="120" t="str">
        <f t="shared" si="5"/>
        <v>BR0000 Accounts 2026</v>
      </c>
      <c r="D78" s="121" t="s">
        <v>340</v>
      </c>
      <c r="E78" s="122"/>
      <c r="F78" s="123"/>
      <c r="G78" s="122" t="str">
        <f t="shared" si="4"/>
        <v>BRCH-0000-</v>
      </c>
      <c r="H78" s="121">
        <v>900401</v>
      </c>
      <c r="I78" s="127" t="str">
        <f>Processing!F32</f>
        <v/>
      </c>
      <c r="J78" s="126">
        <f>ROUND(Processing!E32/Processing!F9,2)</f>
        <v>0</v>
      </c>
    </row>
    <row r="79" spans="1:10" x14ac:dyDescent="0.3">
      <c r="A79" s="119">
        <v>46203</v>
      </c>
      <c r="B79" s="120" t="str">
        <f>"BR"&amp;TEXT('Section 1'!$N$5,"0000")</f>
        <v>BR0000</v>
      </c>
      <c r="C79" s="120" t="str">
        <f t="shared" si="5"/>
        <v>BR0000 Accounts 2026</v>
      </c>
      <c r="D79" s="121" t="s">
        <v>340</v>
      </c>
      <c r="E79" s="122"/>
      <c r="F79" s="123"/>
      <c r="G79" s="122" t="str">
        <f t="shared" si="4"/>
        <v>BRCH-0000-</v>
      </c>
      <c r="H79" s="121">
        <v>900501</v>
      </c>
      <c r="I79" s="121" t="s">
        <v>391</v>
      </c>
      <c r="J79" s="126">
        <f>ROUND('Section 4'!N29/Processing!F9,2)</f>
        <v>0</v>
      </c>
    </row>
    <row r="80" spans="1:10" x14ac:dyDescent="0.3">
      <c r="A80" s="119">
        <v>46203</v>
      </c>
      <c r="B80" s="120" t="str">
        <f>"BR"&amp;TEXT('Section 1'!$N$5,"0000")</f>
        <v>BR0000</v>
      </c>
      <c r="C80" s="120" t="str">
        <f t="shared" si="5"/>
        <v>BR0000 Accounts 2026</v>
      </c>
      <c r="D80" s="121" t="s">
        <v>340</v>
      </c>
      <c r="E80" s="122"/>
      <c r="F80" s="123"/>
      <c r="G80" s="122" t="str">
        <f t="shared" si="4"/>
        <v>BRCH-0000-</v>
      </c>
      <c r="H80" s="121">
        <v>282002</v>
      </c>
      <c r="I80" s="121" t="s">
        <v>392</v>
      </c>
      <c r="J80" s="126">
        <f>ROUND('Section 4'!N30/Processing!F9,2)</f>
        <v>0</v>
      </c>
    </row>
    <row r="81" spans="1:10" x14ac:dyDescent="0.3">
      <c r="A81" s="119">
        <v>46203</v>
      </c>
      <c r="B81" s="120" t="str">
        <f>"BR"&amp;TEXT('Section 1'!$N$5,"0000")</f>
        <v>BR0000</v>
      </c>
      <c r="C81" s="120" t="str">
        <f t="shared" si="5"/>
        <v>BR0000 Accounts 2026</v>
      </c>
      <c r="D81" s="121" t="s">
        <v>340</v>
      </c>
      <c r="E81" s="122"/>
      <c r="F81" s="123"/>
      <c r="G81" s="122" t="str">
        <f t="shared" si="4"/>
        <v>BRCH-0000-</v>
      </c>
      <c r="H81" s="121">
        <f>Processing!J33</f>
        <v>0</v>
      </c>
      <c r="I81" s="127" t="str">
        <f>Processing!F33</f>
        <v/>
      </c>
      <c r="J81" s="126">
        <f>ROUND(Processing!E33/Processing!F9,2)</f>
        <v>0</v>
      </c>
    </row>
    <row r="82" spans="1:10" x14ac:dyDescent="0.3">
      <c r="A82" s="119">
        <v>46203</v>
      </c>
      <c r="B82" s="120" t="str">
        <f>"BR"&amp;TEXT('Section 1'!$N$5,"0000")</f>
        <v>BR0000</v>
      </c>
      <c r="C82" s="120" t="str">
        <f t="shared" si="5"/>
        <v>BR0000 Accounts 2026</v>
      </c>
      <c r="D82" s="121" t="s">
        <v>340</v>
      </c>
      <c r="E82" s="122"/>
      <c r="F82" s="123"/>
      <c r="G82" s="122" t="str">
        <f t="shared" si="4"/>
        <v>BRCH-0000-</v>
      </c>
      <c r="H82" s="121">
        <f>Processing!J34</f>
        <v>207001</v>
      </c>
      <c r="I82" s="127" t="str">
        <f>Processing!F34</f>
        <v>Insurance</v>
      </c>
      <c r="J82" s="126">
        <f>ROUND('Section 4'!N40/Processing!$F$9,2)</f>
        <v>0</v>
      </c>
    </row>
    <row r="83" spans="1:10" x14ac:dyDescent="0.3">
      <c r="A83" s="119">
        <v>46203</v>
      </c>
      <c r="B83" s="120" t="str">
        <f>"BR"&amp;TEXT('Section 1'!$N$5,"0000")</f>
        <v>BR0000</v>
      </c>
      <c r="C83" s="120" t="str">
        <f t="shared" si="5"/>
        <v>BR0000 Accounts 2026</v>
      </c>
      <c r="D83" s="121" t="s">
        <v>340</v>
      </c>
      <c r="E83" s="122"/>
      <c r="F83" s="123"/>
      <c r="G83" s="122" t="str">
        <f t="shared" si="4"/>
        <v>BRCH-0000-</v>
      </c>
      <c r="H83" s="121">
        <f>Processing!J35</f>
        <v>0</v>
      </c>
      <c r="I83" s="127" t="str">
        <f>Processing!F35</f>
        <v>National Conference</v>
      </c>
      <c r="J83" s="126">
        <f>ROUND('Section 4'!N41/Processing!$F$9,2)</f>
        <v>0</v>
      </c>
    </row>
    <row r="84" spans="1:10" x14ac:dyDescent="0.3">
      <c r="A84" s="119">
        <v>46203</v>
      </c>
      <c r="B84" s="120" t="str">
        <f>"BR"&amp;TEXT('Section 1'!$N$5,"0000")</f>
        <v>BR0000</v>
      </c>
      <c r="C84" s="120" t="str">
        <f t="shared" si="5"/>
        <v>BR0000 Accounts 2026</v>
      </c>
      <c r="D84" s="121" t="s">
        <v>340</v>
      </c>
      <c r="E84" s="122"/>
      <c r="F84" s="123"/>
      <c r="G84" s="122" t="str">
        <f>"BRCH-"&amp;RIGHT(B84,4)&amp;"-"</f>
        <v>BRCH-0000-</v>
      </c>
      <c r="H84" s="121">
        <f>Processing!J36</f>
        <v>0</v>
      </c>
      <c r="I84" s="127" t="str">
        <f>Processing!F36</f>
        <v/>
      </c>
      <c r="J84" s="126">
        <f>ROUND('Section 4'!N42/Processing!$F$9,2)</f>
        <v>0</v>
      </c>
    </row>
    <row r="85" spans="1:10" x14ac:dyDescent="0.3">
      <c r="A85" s="119">
        <v>46203</v>
      </c>
      <c r="B85" s="120" t="str">
        <f>"BR"&amp;TEXT('Section 1'!$N$5,"0000")</f>
        <v>BR0000</v>
      </c>
      <c r="C85" s="120" t="str">
        <f t="shared" si="5"/>
        <v>BR0000 Accounts 2026</v>
      </c>
      <c r="D85" s="121" t="s">
        <v>340</v>
      </c>
      <c r="E85" s="122"/>
      <c r="F85" s="123"/>
      <c r="G85" s="122" t="str">
        <f>"BRCH-"&amp;RIGHT(B85,4)&amp;"-"</f>
        <v>BRCH-0000-</v>
      </c>
      <c r="H85" s="121">
        <f>Processing!J37</f>
        <v>0</v>
      </c>
      <c r="I85" s="127" t="str">
        <f>Processing!F37</f>
        <v/>
      </c>
      <c r="J85" s="126">
        <f>ROUND('Section 4'!N43/Processing!$F$9,2)</f>
        <v>0</v>
      </c>
    </row>
    <row r="86" spans="1:10" x14ac:dyDescent="0.3">
      <c r="A86" s="119">
        <v>46203</v>
      </c>
      <c r="B86" s="120" t="str">
        <f>"BR"&amp;TEXT('Section 1'!$N$5,"0000")</f>
        <v>BR0000</v>
      </c>
      <c r="C86" s="120" t="str">
        <f t="shared" si="5"/>
        <v>BR0000 Accounts 2026</v>
      </c>
      <c r="D86" s="121" t="s">
        <v>340</v>
      </c>
      <c r="E86" s="122"/>
      <c r="F86" s="123"/>
      <c r="G86" s="122" t="str">
        <f>"BRCH-"&amp;RIGHT(B86,4)&amp;"-"</f>
        <v>BRCH-0000-</v>
      </c>
      <c r="H86" s="121">
        <f>Processing!J38</f>
        <v>0</v>
      </c>
      <c r="I86" s="127" t="str">
        <f>Processing!F38</f>
        <v/>
      </c>
      <c r="J86" s="126">
        <f>ROUND('Section 4'!N44/Processing!$F$9,2)</f>
        <v>0</v>
      </c>
    </row>
    <row r="87" spans="1:10" x14ac:dyDescent="0.3">
      <c r="A87" s="119">
        <v>46203</v>
      </c>
      <c r="B87" s="120" t="str">
        <f>"BR"&amp;TEXT('Section 1'!$N$5,"0000")</f>
        <v>BR0000</v>
      </c>
      <c r="C87" s="120" t="str">
        <f t="shared" si="5"/>
        <v>BR0000 Accounts 2026</v>
      </c>
      <c r="D87" s="121" t="s">
        <v>340</v>
      </c>
      <c r="E87" s="122"/>
      <c r="F87" s="123"/>
      <c r="G87" s="122" t="str">
        <f>"BRCH-"&amp;RIGHT(B87,4)&amp;"-"</f>
        <v>BRCH-0000-</v>
      </c>
      <c r="H87" s="121">
        <f>Processing!J39</f>
        <v>0</v>
      </c>
      <c r="I87" s="127" t="str">
        <f>Processing!F39</f>
        <v/>
      </c>
      <c r="J87" s="126">
        <f>ROUND('Section 4'!N45/Processing!$F$9,2)</f>
        <v>0</v>
      </c>
    </row>
    <row r="88" spans="1:10" x14ac:dyDescent="0.3">
      <c r="A88" s="119">
        <v>46203</v>
      </c>
      <c r="B88" s="120" t="str">
        <f>"BR"&amp;TEXT('Section 1'!$N$5,"0000")</f>
        <v>BR0000</v>
      </c>
      <c r="C88" s="120" t="str">
        <f t="shared" si="5"/>
        <v>BR0000 Accounts 2026</v>
      </c>
      <c r="D88" s="121" t="s">
        <v>340</v>
      </c>
      <c r="E88" s="122"/>
      <c r="F88" s="123"/>
      <c r="G88" s="122" t="str">
        <f t="shared" ref="G88:G97" si="6">"BRCH-"&amp;RIGHT(B88,4)&amp;"-"</f>
        <v>BRCH-0000-</v>
      </c>
      <c r="H88" s="130">
        <f>Processing!J44</f>
        <v>0</v>
      </c>
      <c r="I88" s="127" t="str">
        <f>IF(Processing!F44="","",Processing!F44)</f>
        <v/>
      </c>
      <c r="J88" s="131">
        <f>Processing!E44</f>
        <v>0</v>
      </c>
    </row>
    <row r="89" spans="1:10" x14ac:dyDescent="0.3">
      <c r="A89" s="119">
        <v>46203</v>
      </c>
      <c r="B89" s="120" t="str">
        <f>"BR"&amp;TEXT('Section 1'!$N$5,"0000")</f>
        <v>BR0000</v>
      </c>
      <c r="C89" s="120" t="str">
        <f t="shared" si="5"/>
        <v>BR0000 Accounts 2026</v>
      </c>
      <c r="D89" s="121" t="s">
        <v>340</v>
      </c>
      <c r="E89" s="122"/>
      <c r="F89" s="123"/>
      <c r="G89" s="122" t="str">
        <f t="shared" si="6"/>
        <v>BRCH-0000-</v>
      </c>
      <c r="H89" s="130">
        <f>Processing!J45</f>
        <v>0</v>
      </c>
      <c r="I89" s="127" t="str">
        <f>IF(Processing!F45="","",Processing!F45)</f>
        <v/>
      </c>
      <c r="J89" s="131">
        <f>Processing!E45</f>
        <v>0</v>
      </c>
    </row>
    <row r="90" spans="1:10" x14ac:dyDescent="0.3">
      <c r="A90" s="119">
        <v>46203</v>
      </c>
      <c r="B90" s="120" t="str">
        <f>"BR"&amp;TEXT('Section 1'!$N$5,"0000")</f>
        <v>BR0000</v>
      </c>
      <c r="C90" s="120" t="str">
        <f t="shared" si="5"/>
        <v>BR0000 Accounts 2026</v>
      </c>
      <c r="D90" s="121" t="s">
        <v>340</v>
      </c>
      <c r="E90" s="122"/>
      <c r="F90" s="123"/>
      <c r="G90" s="122" t="str">
        <f t="shared" si="6"/>
        <v>BRCH-0000-</v>
      </c>
      <c r="H90" s="130">
        <f>Processing!J46</f>
        <v>0</v>
      </c>
      <c r="I90" s="127" t="str">
        <f>IF(Processing!F46="","",Processing!F46)</f>
        <v/>
      </c>
      <c r="J90" s="131">
        <f>Processing!E46</f>
        <v>0</v>
      </c>
    </row>
    <row r="91" spans="1:10" x14ac:dyDescent="0.3">
      <c r="A91" s="119">
        <v>46203</v>
      </c>
      <c r="B91" s="120" t="str">
        <f>"BR"&amp;TEXT('Section 1'!$N$5,"0000")</f>
        <v>BR0000</v>
      </c>
      <c r="C91" s="120" t="str">
        <f t="shared" si="5"/>
        <v>BR0000 Accounts 2026</v>
      </c>
      <c r="D91" s="121" t="s">
        <v>340</v>
      </c>
      <c r="E91" s="122"/>
      <c r="F91" s="123"/>
      <c r="G91" s="122" t="str">
        <f t="shared" si="6"/>
        <v>BRCH-0000-</v>
      </c>
      <c r="H91" s="130">
        <f>Processing!J47</f>
        <v>0</v>
      </c>
      <c r="I91" s="127" t="str">
        <f>IF(Processing!F47="","",Processing!F47)</f>
        <v/>
      </c>
      <c r="J91" s="131">
        <f>Processing!E47</f>
        <v>0</v>
      </c>
    </row>
    <row r="92" spans="1:10" x14ac:dyDescent="0.3">
      <c r="A92" s="119">
        <v>46203</v>
      </c>
      <c r="B92" s="120" t="str">
        <f>"BR"&amp;TEXT('Section 1'!$N$5,"0000")</f>
        <v>BR0000</v>
      </c>
      <c r="C92" s="120" t="str">
        <f t="shared" si="5"/>
        <v>BR0000 Accounts 2026</v>
      </c>
      <c r="D92" s="121" t="s">
        <v>340</v>
      </c>
      <c r="E92" s="122"/>
      <c r="F92" s="123"/>
      <c r="G92" s="122" t="str">
        <f t="shared" si="6"/>
        <v>BRCH-0000-</v>
      </c>
      <c r="H92" s="130">
        <f>Processing!J48</f>
        <v>0</v>
      </c>
      <c r="I92" s="127" t="str">
        <f>IF(Processing!F48="","",Processing!F48)</f>
        <v/>
      </c>
      <c r="J92" s="131">
        <f>Processing!E48</f>
        <v>0</v>
      </c>
    </row>
    <row r="93" spans="1:10" x14ac:dyDescent="0.3">
      <c r="A93" s="119">
        <v>46203</v>
      </c>
      <c r="B93" s="120" t="str">
        <f>"BR"&amp;TEXT('Section 1'!$N$5,"0000")</f>
        <v>BR0000</v>
      </c>
      <c r="C93" s="120" t="str">
        <f t="shared" si="5"/>
        <v>BR0000 Accounts 2026</v>
      </c>
      <c r="D93" s="121" t="s">
        <v>340</v>
      </c>
      <c r="E93" s="122"/>
      <c r="F93" s="123"/>
      <c r="G93" s="122" t="str">
        <f t="shared" si="6"/>
        <v>BRCH-0000-</v>
      </c>
      <c r="H93" s="130">
        <f>Processing!J49</f>
        <v>0</v>
      </c>
      <c r="I93" s="127" t="str">
        <f>IF(Processing!F49="","",Processing!F49)</f>
        <v/>
      </c>
      <c r="J93" s="131">
        <f>Processing!E49</f>
        <v>0</v>
      </c>
    </row>
    <row r="94" spans="1:10" x14ac:dyDescent="0.3">
      <c r="A94" s="119">
        <v>46203</v>
      </c>
      <c r="B94" s="120" t="str">
        <f>"BR"&amp;TEXT('Section 1'!$N$5,"0000")</f>
        <v>BR0000</v>
      </c>
      <c r="C94" s="120" t="str">
        <f t="shared" si="5"/>
        <v>BR0000 Accounts 2026</v>
      </c>
      <c r="D94" s="121" t="s">
        <v>340</v>
      </c>
      <c r="E94" s="122"/>
      <c r="F94" s="123"/>
      <c r="G94" s="122" t="str">
        <f t="shared" si="6"/>
        <v>BRCH-0000-</v>
      </c>
      <c r="H94" s="130">
        <f>Processing!J50</f>
        <v>0</v>
      </c>
      <c r="I94" s="127" t="str">
        <f>IF(Processing!F50="","",Processing!F50)</f>
        <v/>
      </c>
      <c r="J94" s="131">
        <f>Processing!E50</f>
        <v>0</v>
      </c>
    </row>
    <row r="95" spans="1:10" x14ac:dyDescent="0.3">
      <c r="A95" s="119">
        <v>46203</v>
      </c>
      <c r="B95" s="120" t="str">
        <f>"BR"&amp;TEXT('Section 1'!$N$5,"0000")</f>
        <v>BR0000</v>
      </c>
      <c r="C95" s="120" t="str">
        <f t="shared" si="5"/>
        <v>BR0000 Accounts 2026</v>
      </c>
      <c r="D95" s="121" t="s">
        <v>340</v>
      </c>
      <c r="E95" s="122"/>
      <c r="F95" s="123"/>
      <c r="G95" s="122" t="str">
        <f t="shared" si="6"/>
        <v>BRCH-0000-</v>
      </c>
      <c r="H95" s="130">
        <f>Processing!J51</f>
        <v>0</v>
      </c>
      <c r="I95" s="127" t="str">
        <f>IF(Processing!F51="","",Processing!F51)</f>
        <v/>
      </c>
      <c r="J95" s="131">
        <f>Processing!E51</f>
        <v>0</v>
      </c>
    </row>
    <row r="96" spans="1:10" x14ac:dyDescent="0.3">
      <c r="A96" s="119">
        <v>46203</v>
      </c>
      <c r="B96" s="120" t="str">
        <f>"BR"&amp;TEXT('Section 1'!$N$5,"0000")</f>
        <v>BR0000</v>
      </c>
      <c r="C96" s="120" t="str">
        <f t="shared" si="5"/>
        <v>BR0000 Accounts 2026</v>
      </c>
      <c r="D96" s="121" t="s">
        <v>340</v>
      </c>
      <c r="E96" s="122"/>
      <c r="F96" s="123"/>
      <c r="G96" s="122" t="str">
        <f t="shared" si="6"/>
        <v>BRCH-0000-</v>
      </c>
      <c r="H96" s="130">
        <f>Processing!J52</f>
        <v>0</v>
      </c>
      <c r="I96" s="127" t="str">
        <f>IF(Processing!F52="","",Processing!F52)</f>
        <v/>
      </c>
      <c r="J96" s="131">
        <f>Processing!E52</f>
        <v>0</v>
      </c>
    </row>
    <row r="97" spans="1:10" x14ac:dyDescent="0.3">
      <c r="A97" s="119">
        <v>46203</v>
      </c>
      <c r="B97" s="120" t="str">
        <f>"BR"&amp;TEXT('Section 1'!$N$5,"0000")</f>
        <v>BR0000</v>
      </c>
      <c r="C97" s="120" t="str">
        <f t="shared" si="5"/>
        <v>BR0000 Accounts 2026</v>
      </c>
      <c r="D97" s="121" t="s">
        <v>340</v>
      </c>
      <c r="E97" s="122"/>
      <c r="F97" s="123"/>
      <c r="G97" s="122" t="str">
        <f t="shared" si="6"/>
        <v>BRCH-0000-</v>
      </c>
      <c r="H97" s="130">
        <f>Processing!J53</f>
        <v>0</v>
      </c>
      <c r="I97" s="127" t="str">
        <f>IF(Processing!F53="","",Processing!F53)</f>
        <v/>
      </c>
      <c r="J97" s="131">
        <f>Processing!E53</f>
        <v>0</v>
      </c>
    </row>
    <row r="98" spans="1:10" x14ac:dyDescent="0.3">
      <c r="A98" s="119">
        <v>46203</v>
      </c>
      <c r="B98" s="120" t="str">
        <f>"BR"&amp;TEXT('Section 1'!$N$5,"0000")</f>
        <v>BR0000</v>
      </c>
      <c r="C98" s="120" t="str">
        <f t="shared" si="5"/>
        <v>BR0000 Accounts 2026</v>
      </c>
      <c r="D98" s="121" t="s">
        <v>340</v>
      </c>
      <c r="E98" s="122"/>
      <c r="F98" s="123"/>
      <c r="G98" s="122" t="str">
        <f t="shared" ref="G98" si="7">"BRCH-"&amp;RIGHT(B98,4)&amp;"-"</f>
        <v>BRCH-0000-</v>
      </c>
      <c r="H98" s="130" t="s">
        <v>393</v>
      </c>
      <c r="I98" t="s">
        <v>394</v>
      </c>
      <c r="J98" s="113">
        <f>-SUM(J5:J97)</f>
        <v>0</v>
      </c>
    </row>
  </sheetData>
  <sheetProtection algorithmName="SHA-512" hashValue="icKGge/gjBEscgsQ+G7dzFQKgu2ccWV8FfVJKtdTQJw2KdP1QTDbx0/OPPJ2b81zDY0bK+NjH3CGG+Xvvql1nA==" saltValue="PZSKKab344hoefIJtr6szA==" spinCount="100000" sheet="1" autoFilter="0"/>
  <autoFilter ref="A4:J98" xr:uid="{00000000-0009-0000-0000-000010000000}"/>
  <conditionalFormatting sqref="D98:J98">
    <cfRule type="expression" dxfId="0" priority="2">
      <formula>ABS($J$98)&gt;0.999</formula>
    </cfRule>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1:Q95"/>
  <sheetViews>
    <sheetView topLeftCell="A28" zoomScale="85" zoomScaleNormal="85" workbookViewId="0">
      <selection activeCell="A69" sqref="A69:XFD69"/>
    </sheetView>
  </sheetViews>
  <sheetFormatPr defaultRowHeight="14.4" x14ac:dyDescent="0.3"/>
  <cols>
    <col min="1" max="1" width="11.109375" customWidth="1"/>
    <col min="2" max="2" width="83" bestFit="1" customWidth="1"/>
    <col min="3" max="3" width="13.88671875" bestFit="1" customWidth="1"/>
    <col min="4" max="4" width="255.88671875" bestFit="1" customWidth="1"/>
  </cols>
  <sheetData>
    <row r="1" spans="1:17" x14ac:dyDescent="0.3">
      <c r="A1" s="502" t="s">
        <v>395</v>
      </c>
      <c r="B1" s="502"/>
      <c r="C1" s="502"/>
      <c r="D1" s="502"/>
      <c r="E1" s="502"/>
      <c r="F1" s="502"/>
      <c r="G1" s="502"/>
      <c r="H1" s="502"/>
      <c r="I1" s="502"/>
      <c r="J1" s="502"/>
      <c r="K1" s="502"/>
      <c r="L1" s="502"/>
      <c r="M1" s="502"/>
      <c r="N1" s="502"/>
      <c r="O1" s="502"/>
      <c r="P1" s="502"/>
      <c r="Q1" s="502"/>
    </row>
    <row r="2" spans="1:17" x14ac:dyDescent="0.3">
      <c r="A2" s="99"/>
    </row>
    <row r="3" spans="1:17" x14ac:dyDescent="0.3">
      <c r="A3" s="35" t="s">
        <v>396</v>
      </c>
      <c r="B3" s="100" t="s">
        <v>397</v>
      </c>
      <c r="C3" s="35" t="s">
        <v>398</v>
      </c>
      <c r="D3" s="35" t="s">
        <v>399</v>
      </c>
      <c r="E3" s="35" t="s">
        <v>194</v>
      </c>
    </row>
    <row r="4" spans="1:17" x14ac:dyDescent="0.3">
      <c r="A4" t="s">
        <v>400</v>
      </c>
      <c r="B4" t="s">
        <v>401</v>
      </c>
      <c r="C4" t="str">
        <f>IF('Section 1'!N5="","FAIL","PASS")</f>
        <v>FAIL</v>
      </c>
      <c r="D4" t="s">
        <v>402</v>
      </c>
      <c r="E4" t="str">
        <f>IF(C4="FAIL",D4&amp;CHAR(10)&amp;CHAR(10),"")</f>
        <v xml:space="preserve">No branch number entered. Please input your branch number at the top of Section 1.
</v>
      </c>
    </row>
    <row r="5" spans="1:17" x14ac:dyDescent="0.3">
      <c r="A5" t="s">
        <v>403</v>
      </c>
      <c r="B5" t="s">
        <v>404</v>
      </c>
      <c r="C5" t="str">
        <f>IF(C4="FAIL","N/A",IF('Section 1'!G5="BRANCH NOT RECOGNISED","FAIL","PASS"))</f>
        <v>N/A</v>
      </c>
      <c r="D5" t="s">
        <v>405</v>
      </c>
      <c r="E5" t="str">
        <f t="shared" ref="E5:E69" si="0">IF(C5="FAIL",D5&amp;CHAR(10)&amp;CHAR(10),"")</f>
        <v/>
      </c>
    </row>
    <row r="6" spans="1:17" x14ac:dyDescent="0.3">
      <c r="A6" t="s">
        <v>406</v>
      </c>
      <c r="B6" t="s">
        <v>407</v>
      </c>
      <c r="C6" t="str">
        <f>IF('Section 1'!M7="","FAIL","PASS")</f>
        <v>PASS</v>
      </c>
      <c r="D6" t="s">
        <v>408</v>
      </c>
      <c r="E6" t="str">
        <f t="shared" si="0"/>
        <v/>
      </c>
    </row>
    <row r="7" spans="1:17" x14ac:dyDescent="0.3">
      <c r="A7" t="s">
        <v>409</v>
      </c>
      <c r="B7" t="s">
        <v>410</v>
      </c>
      <c r="C7" t="str">
        <f>IF(OR(C4="FAIL",C5="FAIL",C6="FAIL"),"N/A",IF(AND(VLOOKUP('Section 1'!N5,BRANCHES,4,FALSE)&lt;&gt;"YES",'Section 1'!M7&lt;&gt;"GBP"),"FAIL","PASS"))</f>
        <v>N/A</v>
      </c>
      <c r="D7" t="s">
        <v>411</v>
      </c>
      <c r="E7" t="str">
        <f t="shared" si="0"/>
        <v/>
      </c>
    </row>
    <row r="8" spans="1:17" x14ac:dyDescent="0.3">
      <c r="A8" t="s">
        <v>412</v>
      </c>
      <c r="B8" t="s">
        <v>413</v>
      </c>
      <c r="C8" t="str">
        <f>IF('Section 1'!B37="","FAIL","PASS")</f>
        <v>FAIL</v>
      </c>
      <c r="D8" t="s">
        <v>414</v>
      </c>
      <c r="E8" t="str">
        <f t="shared" si="0"/>
        <v xml:space="preserve">Please mark the ATDI box at Section 1 with an 'X' to confirm that you have provided an ATDI form in respect of each bank and investment institution used by the branch during the year. This is mandatory for all branches.
</v>
      </c>
    </row>
    <row r="9" spans="1:17" x14ac:dyDescent="0.3">
      <c r="A9" t="s">
        <v>415</v>
      </c>
      <c r="B9" t="s">
        <v>416</v>
      </c>
      <c r="C9" t="str">
        <f>IF(SUM('Section 2'!N12:N15)=0,"N/A",IF('Section 1'!B38="","FAIL","PASS"))</f>
        <v>N/A</v>
      </c>
      <c r="D9" t="s">
        <v>417</v>
      </c>
      <c r="E9" t="str">
        <f t="shared" si="0"/>
        <v/>
      </c>
    </row>
    <row r="10" spans="1:17" x14ac:dyDescent="0.3">
      <c r="A10" t="s">
        <v>418</v>
      </c>
      <c r="B10" t="s">
        <v>419</v>
      </c>
      <c r="C10" t="str">
        <f>IF(SUM('Section 2'!N21:N23)=0,"N/A",IF('Section 1'!B39="","FAIL","PASS"))</f>
        <v>N/A</v>
      </c>
      <c r="D10" t="s">
        <v>420</v>
      </c>
      <c r="E10" t="str">
        <f t="shared" si="0"/>
        <v/>
      </c>
    </row>
    <row r="11" spans="1:17" x14ac:dyDescent="0.3">
      <c r="A11" t="s">
        <v>421</v>
      </c>
      <c r="B11" t="s">
        <v>422</v>
      </c>
      <c r="C11" t="str">
        <f>IF('Section 1'!K41="","FAIL","PASS")</f>
        <v>FAIL</v>
      </c>
      <c r="D11" t="s">
        <v>423</v>
      </c>
      <c r="E11" t="str">
        <f t="shared" si="0"/>
        <v xml:space="preserve">Branch Committee approval date has not been entered. Please enter date at Section 1 to confirm approval of the return by the Branch Committee.
</v>
      </c>
    </row>
    <row r="12" spans="1:17" x14ac:dyDescent="0.3">
      <c r="A12" t="s">
        <v>424</v>
      </c>
      <c r="B12" t="s">
        <v>425</v>
      </c>
      <c r="C12" t="str">
        <f>IF(OR('Section 2'!L12&lt;&gt;0,'Section 2'!N12&lt;&gt;0)=FALSE,"N/A",IF('Section 2'!C12&lt;&gt;"","PASS","FAIL"))</f>
        <v>N/A</v>
      </c>
      <c r="D12" t="s">
        <v>426</v>
      </c>
      <c r="E12" t="str">
        <f t="shared" si="0"/>
        <v/>
      </c>
    </row>
    <row r="13" spans="1:17" x14ac:dyDescent="0.3">
      <c r="A13" t="s">
        <v>427</v>
      </c>
      <c r="B13" t="s">
        <v>428</v>
      </c>
      <c r="C13" t="str">
        <f>IF(OR('Section 2'!L13&lt;&gt;0,'Section 2'!N13&lt;&gt;0)=FALSE,"N/A",IF('Section 2'!C13&lt;&gt;"","PASS","FAIL"))</f>
        <v>N/A</v>
      </c>
      <c r="D13" t="s">
        <v>429</v>
      </c>
      <c r="E13" t="str">
        <f t="shared" si="0"/>
        <v/>
      </c>
    </row>
    <row r="14" spans="1:17" x14ac:dyDescent="0.3">
      <c r="A14" t="s">
        <v>430</v>
      </c>
      <c r="B14" t="s">
        <v>431</v>
      </c>
      <c r="C14" t="str">
        <f>IF(OR('Section 2'!L14&lt;&gt;0,'Section 2'!N14&lt;&gt;0)=FALSE,"N/A",IF('Section 2'!C14&lt;&gt;"","PASS","FAIL"))</f>
        <v>N/A</v>
      </c>
      <c r="D14" t="s">
        <v>432</v>
      </c>
      <c r="E14" t="str">
        <f t="shared" si="0"/>
        <v/>
      </c>
    </row>
    <row r="15" spans="1:17" x14ac:dyDescent="0.3">
      <c r="A15" t="s">
        <v>433</v>
      </c>
      <c r="B15" t="s">
        <v>434</v>
      </c>
      <c r="C15" t="str">
        <f>IF(OR('Section 2'!L15&lt;&gt;0,'Section 2'!N15&lt;&gt;0)=FALSE,"N/A",IF('Section 2'!C15&lt;&gt;"","PASS","FAIL"))</f>
        <v>N/A</v>
      </c>
      <c r="D15" t="s">
        <v>435</v>
      </c>
      <c r="E15" t="str">
        <f t="shared" si="0"/>
        <v/>
      </c>
    </row>
    <row r="16" spans="1:17" x14ac:dyDescent="0.3">
      <c r="A16" t="s">
        <v>436</v>
      </c>
      <c r="B16" t="s">
        <v>437</v>
      </c>
      <c r="C16" t="str">
        <f>IF(OR('Section 2'!L12&lt;&gt;0,'Section 2'!N12&lt;&gt;0)=FALSE,"N/A",IF('Section 2'!H12&lt;&gt;"","PASS","FAIL"))</f>
        <v>N/A</v>
      </c>
      <c r="D16" t="s">
        <v>438</v>
      </c>
      <c r="E16" t="str">
        <f t="shared" si="0"/>
        <v/>
      </c>
    </row>
    <row r="17" spans="1:5" x14ac:dyDescent="0.3">
      <c r="A17" t="s">
        <v>439</v>
      </c>
      <c r="B17" t="s">
        <v>440</v>
      </c>
      <c r="C17" t="str">
        <f>IF(OR('Section 2'!L13&lt;&gt;0,'Section 2'!N13&lt;&gt;0)=FALSE,"N/A",IF('Section 2'!H13&lt;&gt;"","PASS","FAIL"))</f>
        <v>N/A</v>
      </c>
      <c r="D17" t="s">
        <v>441</v>
      </c>
      <c r="E17" t="str">
        <f t="shared" si="0"/>
        <v/>
      </c>
    </row>
    <row r="18" spans="1:5" x14ac:dyDescent="0.3">
      <c r="A18" t="s">
        <v>442</v>
      </c>
      <c r="B18" t="s">
        <v>443</v>
      </c>
      <c r="C18" t="str">
        <f>IF(OR('Section 2'!L14&lt;&gt;0,'Section 2'!N14&lt;&gt;0)=FALSE,"N/A",IF('Section 2'!H14&lt;&gt;"","PASS","FAIL"))</f>
        <v>N/A</v>
      </c>
      <c r="D18" t="s">
        <v>444</v>
      </c>
      <c r="E18" t="str">
        <f t="shared" si="0"/>
        <v/>
      </c>
    </row>
    <row r="19" spans="1:5" x14ac:dyDescent="0.3">
      <c r="A19" t="s">
        <v>445</v>
      </c>
      <c r="B19" t="s">
        <v>446</v>
      </c>
      <c r="C19" t="str">
        <f>IF(OR('Section 2'!L15&lt;&gt;0,'Section 2'!N15&lt;&gt;0)=FALSE,"N/A",IF('Section 2'!H15&lt;&gt;"","PASS","FAIL"))</f>
        <v>N/A</v>
      </c>
      <c r="D19" t="s">
        <v>447</v>
      </c>
      <c r="E19" t="str">
        <f t="shared" si="0"/>
        <v/>
      </c>
    </row>
    <row r="20" spans="1:5" x14ac:dyDescent="0.3">
      <c r="A20" t="s">
        <v>448</v>
      </c>
      <c r="B20" t="s">
        <v>449</v>
      </c>
      <c r="C20" t="str">
        <f>IF(OR('Section 2'!L21&lt;&gt;0,'Section 2'!N21&lt;&gt;0)=FALSE,"N/A",IF('Section 2'!C21&lt;&gt;"","PASS","FAIL"))</f>
        <v>N/A</v>
      </c>
      <c r="D20" t="s">
        <v>450</v>
      </c>
      <c r="E20" t="str">
        <f t="shared" si="0"/>
        <v/>
      </c>
    </row>
    <row r="21" spans="1:5" x14ac:dyDescent="0.3">
      <c r="A21" t="s">
        <v>451</v>
      </c>
      <c r="B21" t="s">
        <v>452</v>
      </c>
      <c r="C21" t="str">
        <f>IF(OR('Section 2'!L22&lt;&gt;0,'Section 2'!N22&lt;&gt;0)=FALSE,"N/A",IF('Section 2'!C22&lt;&gt;"","PASS","FAIL"))</f>
        <v>N/A</v>
      </c>
      <c r="D21" t="s">
        <v>453</v>
      </c>
      <c r="E21" t="str">
        <f t="shared" si="0"/>
        <v/>
      </c>
    </row>
    <row r="22" spans="1:5" x14ac:dyDescent="0.3">
      <c r="A22" t="s">
        <v>454</v>
      </c>
      <c r="B22" t="s">
        <v>455</v>
      </c>
      <c r="C22" t="str">
        <f>IF(OR('Section 2'!L23&lt;&gt;0,'Section 2'!N23&lt;&gt;0)=FALSE,"N/A",IF('Section 2'!C23&lt;&gt;"","PASS","FAIL"))</f>
        <v>N/A</v>
      </c>
      <c r="D22" t="s">
        <v>456</v>
      </c>
      <c r="E22" t="str">
        <f t="shared" si="0"/>
        <v/>
      </c>
    </row>
    <row r="23" spans="1:5" x14ac:dyDescent="0.3">
      <c r="A23" t="s">
        <v>457</v>
      </c>
      <c r="B23" t="s">
        <v>458</v>
      </c>
      <c r="C23" t="str">
        <f>IF(OR('Section 2'!L21&lt;&gt;0,'Section 2'!N21&lt;&gt;0)=FALSE,"N/A",IF('Section 2'!H21&lt;&gt;"","PASS","FAIL"))</f>
        <v>N/A</v>
      </c>
      <c r="D23" t="s">
        <v>459</v>
      </c>
      <c r="E23" t="str">
        <f t="shared" si="0"/>
        <v/>
      </c>
    </row>
    <row r="24" spans="1:5" x14ac:dyDescent="0.3">
      <c r="A24" t="s">
        <v>460</v>
      </c>
      <c r="B24" t="s">
        <v>461</v>
      </c>
      <c r="C24" t="str">
        <f>IF(OR('Section 2'!L22&lt;&gt;0,'Section 2'!N22&lt;&gt;0)=FALSE,"N/A",IF('Section 2'!H22&lt;&gt;"","PASS","FAIL"))</f>
        <v>N/A</v>
      </c>
      <c r="D24" t="s">
        <v>462</v>
      </c>
      <c r="E24" t="str">
        <f t="shared" si="0"/>
        <v/>
      </c>
    </row>
    <row r="25" spans="1:5" x14ac:dyDescent="0.3">
      <c r="A25" t="s">
        <v>463</v>
      </c>
      <c r="B25" t="s">
        <v>464</v>
      </c>
      <c r="C25" t="str">
        <f>IF(OR('Section 2'!L23&lt;&gt;0,'Section 2'!N23&lt;&gt;0)=FALSE,"N/A",IF('Section 2'!H23&lt;&gt;"","PASS","FAIL"))</f>
        <v>N/A</v>
      </c>
      <c r="D25" t="s">
        <v>465</v>
      </c>
      <c r="E25" t="str">
        <f t="shared" si="0"/>
        <v/>
      </c>
    </row>
    <row r="26" spans="1:5" x14ac:dyDescent="0.3">
      <c r="A26" t="s">
        <v>466</v>
      </c>
      <c r="B26" t="s">
        <v>467</v>
      </c>
      <c r="C26" t="str">
        <f>IF(ABS('Section 2'!N29-'Section 3'!O48)&lt;=Parameters!I6,"PASS","FAIL")</f>
        <v>PASS</v>
      </c>
      <c r="D26" t="s">
        <v>468</v>
      </c>
      <c r="E26" t="str">
        <f t="shared" si="0"/>
        <v/>
      </c>
    </row>
    <row r="27" spans="1:5" x14ac:dyDescent="0.3">
      <c r="A27" t="s">
        <v>469</v>
      </c>
      <c r="B27" t="s">
        <v>470</v>
      </c>
      <c r="C27" t="str">
        <f>IF('Section 4'!F9="","N/A",IF('Section 4'!C9="","FAIL","PASS"))</f>
        <v>N/A</v>
      </c>
      <c r="D27" t="s">
        <v>471</v>
      </c>
      <c r="E27" t="str">
        <f t="shared" si="0"/>
        <v/>
      </c>
    </row>
    <row r="28" spans="1:5" x14ac:dyDescent="0.3">
      <c r="A28" t="s">
        <v>472</v>
      </c>
      <c r="B28" t="s">
        <v>473</v>
      </c>
      <c r="C28" t="str">
        <f>IF('Section 4'!F10="","N/A",IF('Section 4'!C10="","FAIL","PASS"))</f>
        <v>N/A</v>
      </c>
      <c r="D28" t="s">
        <v>474</v>
      </c>
      <c r="E28" t="str">
        <f t="shared" si="0"/>
        <v/>
      </c>
    </row>
    <row r="29" spans="1:5" x14ac:dyDescent="0.3">
      <c r="A29" t="s">
        <v>475</v>
      </c>
      <c r="B29" t="s">
        <v>476</v>
      </c>
      <c r="C29" t="str">
        <f>IF('Section 4'!F12="","N/A",IF('Section 4'!C12="","FAIL","PASS"))</f>
        <v>N/A</v>
      </c>
      <c r="D29" t="s">
        <v>477</v>
      </c>
      <c r="E29" t="str">
        <f t="shared" si="0"/>
        <v/>
      </c>
    </row>
    <row r="30" spans="1:5" x14ac:dyDescent="0.3">
      <c r="A30" t="s">
        <v>478</v>
      </c>
      <c r="B30" t="s">
        <v>479</v>
      </c>
      <c r="C30" t="str">
        <f>IF('Section 4'!F13="","N/A",IF('Section 4'!C13="","FAIL","PASS"))</f>
        <v>N/A</v>
      </c>
      <c r="D30" t="s">
        <v>480</v>
      </c>
      <c r="E30" t="str">
        <f t="shared" si="0"/>
        <v/>
      </c>
    </row>
    <row r="31" spans="1:5" x14ac:dyDescent="0.3">
      <c r="A31" t="s">
        <v>481</v>
      </c>
      <c r="B31" t="s">
        <v>482</v>
      </c>
      <c r="C31" t="str">
        <f>IF('Section 4'!F14="","N/A",IF('Section 4'!C14="","FAIL","PASS"))</f>
        <v>N/A</v>
      </c>
      <c r="D31" t="s">
        <v>483</v>
      </c>
      <c r="E31" t="str">
        <f t="shared" si="0"/>
        <v/>
      </c>
    </row>
    <row r="32" spans="1:5" x14ac:dyDescent="0.3">
      <c r="A32" t="s">
        <v>484</v>
      </c>
      <c r="B32" t="s">
        <v>485</v>
      </c>
      <c r="C32" t="str">
        <f>IF('Section 4'!F31="","N/A",IF('Section 4'!C31="","FAIL","PASS"))</f>
        <v>N/A</v>
      </c>
      <c r="D32" t="s">
        <v>486</v>
      </c>
      <c r="E32" t="str">
        <f t="shared" si="0"/>
        <v/>
      </c>
    </row>
    <row r="33" spans="1:5" x14ac:dyDescent="0.3">
      <c r="A33" t="s">
        <v>487</v>
      </c>
      <c r="B33" t="s">
        <v>488</v>
      </c>
      <c r="C33" t="str">
        <f>IF('Section 4'!F32="","N/A",IF('Section 4'!C32="","FAIL","PASS"))</f>
        <v>N/A</v>
      </c>
      <c r="D33" t="s">
        <v>489</v>
      </c>
      <c r="E33" t="str">
        <f t="shared" si="0"/>
        <v/>
      </c>
    </row>
    <row r="34" spans="1:5" x14ac:dyDescent="0.3">
      <c r="A34" t="s">
        <v>490</v>
      </c>
      <c r="B34" t="s">
        <v>491</v>
      </c>
      <c r="C34" t="str">
        <f>IF('Section 4'!N24="","N/A",IF('Section 4'!J24="","FAIL","PASS"))</f>
        <v>N/A</v>
      </c>
      <c r="D34" t="s">
        <v>492</v>
      </c>
      <c r="E34" t="str">
        <f t="shared" si="0"/>
        <v/>
      </c>
    </row>
    <row r="35" spans="1:5" x14ac:dyDescent="0.3">
      <c r="A35" t="s">
        <v>493</v>
      </c>
      <c r="B35" t="s">
        <v>494</v>
      </c>
      <c r="C35" t="str">
        <f>IF('Section 4'!N25="","N/A",IF('Section 4'!J25="","FAIL","PASS"))</f>
        <v>N/A</v>
      </c>
      <c r="D35" t="s">
        <v>495</v>
      </c>
      <c r="E35" t="str">
        <f t="shared" si="0"/>
        <v/>
      </c>
    </row>
    <row r="36" spans="1:5" x14ac:dyDescent="0.3">
      <c r="A36" t="s">
        <v>496</v>
      </c>
      <c r="B36" t="s">
        <v>497</v>
      </c>
      <c r="C36" t="str">
        <f>IF('Section 4'!N27="","N/A",IF('Section 4'!J27="","FAIL","PASS"))</f>
        <v>N/A</v>
      </c>
      <c r="D36" t="s">
        <v>498</v>
      </c>
      <c r="E36" t="str">
        <f t="shared" si="0"/>
        <v/>
      </c>
    </row>
    <row r="37" spans="1:5" x14ac:dyDescent="0.3">
      <c r="A37" t="s">
        <v>499</v>
      </c>
      <c r="B37" t="s">
        <v>500</v>
      </c>
      <c r="C37" t="str">
        <f>IF('Section 4'!N28="","N/A",IF('Section 4'!J28="","FAIL","PASS"))</f>
        <v>N/A</v>
      </c>
      <c r="D37" t="s">
        <v>501</v>
      </c>
      <c r="E37" t="str">
        <f t="shared" si="0"/>
        <v/>
      </c>
    </row>
    <row r="38" spans="1:5" x14ac:dyDescent="0.3">
      <c r="A38" t="s">
        <v>502</v>
      </c>
      <c r="B38" t="s">
        <v>503</v>
      </c>
      <c r="C38" t="str">
        <f>IF(OR('Section 4'!N32="",'Section 4'!N32=0)=TRUE,"N/A",IF('Section 4'!J32="","FAIL","PASS"))</f>
        <v>N/A</v>
      </c>
      <c r="D38" t="s">
        <v>504</v>
      </c>
      <c r="E38" t="str">
        <f t="shared" si="0"/>
        <v/>
      </c>
    </row>
    <row r="39" spans="1:5" x14ac:dyDescent="0.3">
      <c r="A39" t="s">
        <v>505</v>
      </c>
      <c r="B39" t="s">
        <v>506</v>
      </c>
      <c r="C39" t="str">
        <f>IF('Section 4'!N40="","N/A",IF('Section 4'!J40="","FAIL","PASS"))</f>
        <v>N/A</v>
      </c>
      <c r="D39" t="s">
        <v>507</v>
      </c>
      <c r="E39" t="str">
        <f t="shared" si="0"/>
        <v/>
      </c>
    </row>
    <row r="40" spans="1:5" x14ac:dyDescent="0.3">
      <c r="A40" t="s">
        <v>508</v>
      </c>
      <c r="B40" t="s">
        <v>509</v>
      </c>
      <c r="C40" t="str">
        <f>IF('Section 4'!N41="","N/A",IF('Section 4'!J41="","FAIL","PASS"))</f>
        <v>N/A</v>
      </c>
      <c r="D40" t="s">
        <v>510</v>
      </c>
      <c r="E40" t="str">
        <f t="shared" si="0"/>
        <v/>
      </c>
    </row>
    <row r="41" spans="1:5" x14ac:dyDescent="0.3">
      <c r="A41" t="s">
        <v>511</v>
      </c>
      <c r="B41" t="s">
        <v>512</v>
      </c>
      <c r="C41" t="str">
        <f>IF('Section 4'!N42="","N/A",IF('Section 4'!J42="","FAIL","PASS"))</f>
        <v>N/A</v>
      </c>
      <c r="D41" t="s">
        <v>513</v>
      </c>
      <c r="E41" t="str">
        <f t="shared" si="0"/>
        <v/>
      </c>
    </row>
    <row r="42" spans="1:5" x14ac:dyDescent="0.3">
      <c r="A42" t="s">
        <v>514</v>
      </c>
      <c r="B42" t="s">
        <v>515</v>
      </c>
      <c r="C42" t="str">
        <f>IF('Section 4'!N43="","N/A",IF('Section 4'!J43="","FAIL","PASS"))</f>
        <v>N/A</v>
      </c>
      <c r="D42" t="s">
        <v>516</v>
      </c>
      <c r="E42" t="str">
        <f t="shared" si="0"/>
        <v/>
      </c>
    </row>
    <row r="43" spans="1:5" x14ac:dyDescent="0.3">
      <c r="A43" t="s">
        <v>517</v>
      </c>
      <c r="B43" t="s">
        <v>518</v>
      </c>
      <c r="C43" t="str">
        <f>IF('Section 4'!N44="","N/A",IF('Section 4'!J44="","FAIL","PASS"))</f>
        <v>N/A</v>
      </c>
      <c r="D43" t="s">
        <v>519</v>
      </c>
      <c r="E43" t="str">
        <f t="shared" si="0"/>
        <v/>
      </c>
    </row>
    <row r="44" spans="1:5" x14ac:dyDescent="0.3">
      <c r="A44" t="s">
        <v>520</v>
      </c>
      <c r="B44" t="s">
        <v>521</v>
      </c>
      <c r="C44" t="str">
        <f>IF('Section 4'!N45="","N/A",IF('Section 4'!J45="","FAIL","PASS"))</f>
        <v>N/A</v>
      </c>
      <c r="D44" t="s">
        <v>522</v>
      </c>
      <c r="E44" t="str">
        <f t="shared" si="0"/>
        <v/>
      </c>
    </row>
    <row r="45" spans="1:5" x14ac:dyDescent="0.3">
      <c r="A45" t="s">
        <v>523</v>
      </c>
      <c r="B45" t="s">
        <v>524</v>
      </c>
      <c r="C45" t="str">
        <f>IF(AND('Section 5'!F22="",'Section 5'!F26="",'Section 5'!F27="",'Section 5'!F28="",'Section 5'!F33="",'Section 5'!F34="",'Section 5'!F35="",'Section 5'!F36="",'Section 5'!F37="")=TRUE,"N/A",IF('Section 5'!D15="","FAIL","PASS"))</f>
        <v>N/A</v>
      </c>
      <c r="D45" t="s">
        <v>525</v>
      </c>
      <c r="E45" t="str">
        <f t="shared" si="0"/>
        <v/>
      </c>
    </row>
    <row r="46" spans="1:5" x14ac:dyDescent="0.3">
      <c r="A46" t="s">
        <v>526</v>
      </c>
      <c r="B46" t="s">
        <v>527</v>
      </c>
      <c r="C46" t="str">
        <f>IF(AND(C45="N/A",'Section 5'!D15="")=TRUE,"N/A",IF('Section 5'!C18="","FAIL","PASS"))</f>
        <v>N/A</v>
      </c>
      <c r="D46" t="s">
        <v>528</v>
      </c>
      <c r="E46" t="str">
        <f t="shared" si="0"/>
        <v/>
      </c>
    </row>
    <row r="47" spans="1:5" x14ac:dyDescent="0.3">
      <c r="A47" t="s">
        <v>529</v>
      </c>
      <c r="B47" t="s">
        <v>530</v>
      </c>
      <c r="C47" t="str">
        <f>IF(AND('Section 5'!N22="",'Section 5'!N26="",'Section 5'!N27="",'Section 5'!N28="",'Section 5'!N33="",'Section 5'!N34="",'Section 5'!N35="",'Section 5'!N36="",'Section 5'!N37="")=TRUE,"N/A",IF('Section 5'!K15="","FAIL","PASS"))</f>
        <v>N/A</v>
      </c>
      <c r="D47" t="s">
        <v>531</v>
      </c>
      <c r="E47" t="str">
        <f t="shared" si="0"/>
        <v/>
      </c>
    </row>
    <row r="48" spans="1:5" x14ac:dyDescent="0.3">
      <c r="A48" t="s">
        <v>532</v>
      </c>
      <c r="B48" t="s">
        <v>533</v>
      </c>
      <c r="C48" t="str">
        <f>IF(AND(C47="N/A",'Section 5'!K15="")=TRUE,"N/A",IF('Section 5'!J18="","FAIL","PASS"))</f>
        <v>N/A</v>
      </c>
      <c r="D48" t="s">
        <v>534</v>
      </c>
      <c r="E48" t="str">
        <f t="shared" si="0"/>
        <v/>
      </c>
    </row>
    <row r="49" spans="1:5" x14ac:dyDescent="0.3">
      <c r="A49" t="s">
        <v>535</v>
      </c>
      <c r="B49" t="s">
        <v>536</v>
      </c>
      <c r="C49" t="str">
        <f>IF('Section 5'!F26="","N/A",IF('Section 5'!C26="","FAIL","PASS"))</f>
        <v>N/A</v>
      </c>
      <c r="D49" t="s">
        <v>537</v>
      </c>
      <c r="E49" t="str">
        <f t="shared" si="0"/>
        <v/>
      </c>
    </row>
    <row r="50" spans="1:5" x14ac:dyDescent="0.3">
      <c r="A50" t="s">
        <v>538</v>
      </c>
      <c r="B50" t="s">
        <v>539</v>
      </c>
      <c r="C50" t="str">
        <f>IF('Section 5'!F27="","N/A",IF('Section 5'!C27="","FAIL","PASS"))</f>
        <v>N/A</v>
      </c>
      <c r="D50" t="s">
        <v>540</v>
      </c>
      <c r="E50" t="str">
        <f t="shared" si="0"/>
        <v/>
      </c>
    </row>
    <row r="51" spans="1:5" x14ac:dyDescent="0.3">
      <c r="A51" t="s">
        <v>541</v>
      </c>
      <c r="B51" t="s">
        <v>542</v>
      </c>
      <c r="C51" t="str">
        <f>IF('Section 5'!F28="","N/A",IF('Section 5'!C28="","FAIL","PASS"))</f>
        <v>N/A</v>
      </c>
      <c r="D51" t="s">
        <v>543</v>
      </c>
      <c r="E51" t="str">
        <f t="shared" si="0"/>
        <v/>
      </c>
    </row>
    <row r="52" spans="1:5" x14ac:dyDescent="0.3">
      <c r="A52" t="s">
        <v>544</v>
      </c>
      <c r="B52" t="s">
        <v>545</v>
      </c>
      <c r="C52" t="str">
        <f>IF('Section 5'!F33="","N/A",IF('Section 5'!C33="","FAIL","PASS"))</f>
        <v>N/A</v>
      </c>
      <c r="D52" t="s">
        <v>546</v>
      </c>
      <c r="E52" t="str">
        <f t="shared" si="0"/>
        <v/>
      </c>
    </row>
    <row r="53" spans="1:5" x14ac:dyDescent="0.3">
      <c r="A53" t="s">
        <v>547</v>
      </c>
      <c r="B53" t="s">
        <v>548</v>
      </c>
      <c r="C53" t="str">
        <f>IF('Section 5'!F34="","N/A",IF('Section 5'!C34="","FAIL","PASS"))</f>
        <v>N/A</v>
      </c>
      <c r="D53" t="s">
        <v>549</v>
      </c>
      <c r="E53" t="str">
        <f t="shared" si="0"/>
        <v/>
      </c>
    </row>
    <row r="54" spans="1:5" x14ac:dyDescent="0.3">
      <c r="A54" t="s">
        <v>550</v>
      </c>
      <c r="B54" t="s">
        <v>551</v>
      </c>
      <c r="C54" t="str">
        <f>IF('Section 5'!F35="","N/A",IF('Section 5'!C35="","FAIL","PASS"))</f>
        <v>N/A</v>
      </c>
      <c r="D54" t="s">
        <v>552</v>
      </c>
      <c r="E54" t="str">
        <f t="shared" si="0"/>
        <v/>
      </c>
    </row>
    <row r="55" spans="1:5" x14ac:dyDescent="0.3">
      <c r="A55" t="s">
        <v>553</v>
      </c>
      <c r="B55" t="s">
        <v>554</v>
      </c>
      <c r="C55" t="str">
        <f>IF('Section 5'!F36="","N/A",IF('Section 5'!C36="","FAIL","PASS"))</f>
        <v>N/A</v>
      </c>
      <c r="D55" t="s">
        <v>555</v>
      </c>
      <c r="E55" t="str">
        <f t="shared" si="0"/>
        <v/>
      </c>
    </row>
    <row r="56" spans="1:5" x14ac:dyDescent="0.3">
      <c r="A56" t="s">
        <v>556</v>
      </c>
      <c r="B56" t="s">
        <v>557</v>
      </c>
      <c r="C56" t="str">
        <f>IF('Section 5'!F37="","N/A",IF('Section 5'!C37="","FAIL","PASS"))</f>
        <v>N/A</v>
      </c>
      <c r="D56" t="s">
        <v>558</v>
      </c>
      <c r="E56" t="str">
        <f t="shared" si="0"/>
        <v/>
      </c>
    </row>
    <row r="57" spans="1:5" x14ac:dyDescent="0.3">
      <c r="A57" t="s">
        <v>559</v>
      </c>
      <c r="B57" t="s">
        <v>560</v>
      </c>
      <c r="C57" t="str">
        <f>IF('Section 5'!N26="","N/A",IF('Section 5'!J26="","FAIL","PASS"))</f>
        <v>N/A</v>
      </c>
      <c r="D57" t="s">
        <v>561</v>
      </c>
      <c r="E57" t="str">
        <f t="shared" si="0"/>
        <v/>
      </c>
    </row>
    <row r="58" spans="1:5" x14ac:dyDescent="0.3">
      <c r="A58" t="s">
        <v>562</v>
      </c>
      <c r="B58" t="s">
        <v>563</v>
      </c>
      <c r="C58" t="str">
        <f>IF('Section 5'!N27="","N/A",IF('Section 5'!J27="","FAIL","PASS"))</f>
        <v>N/A</v>
      </c>
      <c r="D58" t="s">
        <v>564</v>
      </c>
      <c r="E58" t="str">
        <f t="shared" si="0"/>
        <v/>
      </c>
    </row>
    <row r="59" spans="1:5" x14ac:dyDescent="0.3">
      <c r="A59" t="s">
        <v>565</v>
      </c>
      <c r="B59" t="s">
        <v>566</v>
      </c>
      <c r="C59" t="str">
        <f>IF('Section 5'!N28="","N/A",IF('Section 5'!J28="","FAIL","PASS"))</f>
        <v>N/A</v>
      </c>
      <c r="D59" t="s">
        <v>567</v>
      </c>
      <c r="E59" t="str">
        <f t="shared" si="0"/>
        <v/>
      </c>
    </row>
    <row r="60" spans="1:5" x14ac:dyDescent="0.3">
      <c r="A60" t="s">
        <v>568</v>
      </c>
      <c r="B60" t="s">
        <v>569</v>
      </c>
      <c r="C60" t="str">
        <f>IF('Section 5'!N33="","N/A",IF('Section 5'!J33="","FAIL","PASS"))</f>
        <v>N/A</v>
      </c>
      <c r="D60" t="s">
        <v>570</v>
      </c>
      <c r="E60" t="str">
        <f t="shared" si="0"/>
        <v/>
      </c>
    </row>
    <row r="61" spans="1:5" x14ac:dyDescent="0.3">
      <c r="A61" t="s">
        <v>571</v>
      </c>
      <c r="B61" t="s">
        <v>572</v>
      </c>
      <c r="C61" t="str">
        <f>IF('Section 5'!N34="","N/A",IF('Section 5'!J34="","FAIL","PASS"))</f>
        <v>N/A</v>
      </c>
      <c r="D61" t="s">
        <v>573</v>
      </c>
      <c r="E61" t="str">
        <f t="shared" si="0"/>
        <v/>
      </c>
    </row>
    <row r="62" spans="1:5" x14ac:dyDescent="0.3">
      <c r="A62" t="s">
        <v>574</v>
      </c>
      <c r="B62" t="s">
        <v>575</v>
      </c>
      <c r="C62" t="str">
        <f>IF('Section 5'!N35="","N/A",IF('Section 5'!J35="","FAIL","PASS"))</f>
        <v>N/A</v>
      </c>
      <c r="D62" t="s">
        <v>576</v>
      </c>
      <c r="E62" t="str">
        <f t="shared" si="0"/>
        <v/>
      </c>
    </row>
    <row r="63" spans="1:5" x14ac:dyDescent="0.3">
      <c r="A63" t="s">
        <v>577</v>
      </c>
      <c r="B63" t="s">
        <v>578</v>
      </c>
      <c r="C63" t="str">
        <f>IF('Section 5'!N36="","N/A",IF('Section 5'!J36="","FAIL","PASS"))</f>
        <v>N/A</v>
      </c>
      <c r="D63" t="s">
        <v>579</v>
      </c>
      <c r="E63" t="str">
        <f t="shared" si="0"/>
        <v/>
      </c>
    </row>
    <row r="64" spans="1:5" x14ac:dyDescent="0.3">
      <c r="A64" t="s">
        <v>580</v>
      </c>
      <c r="B64" t="s">
        <v>581</v>
      </c>
      <c r="C64" t="str">
        <f>IF('Section 5'!N37="","N/A",IF('Section 5'!J37="","FAIL","PASS"))</f>
        <v>N/A</v>
      </c>
      <c r="D64" t="s">
        <v>582</v>
      </c>
      <c r="E64" t="str">
        <f t="shared" si="0"/>
        <v/>
      </c>
    </row>
    <row r="65" spans="1:17" x14ac:dyDescent="0.3">
      <c r="A65" t="s">
        <v>583</v>
      </c>
      <c r="B65" t="s">
        <v>584</v>
      </c>
      <c r="C65" t="str">
        <f>IF('Section 6'!B12="","FAIL","PASS")</f>
        <v>FAIL</v>
      </c>
      <c r="D65" t="s">
        <v>585</v>
      </c>
      <c r="E65" t="str">
        <f t="shared" si="0"/>
        <v xml:space="preserve">The related party transaction box at Section 6 has been left blank. This box requires completion - if there is nothing to report then please confirm this by entering 'None'.
</v>
      </c>
    </row>
    <row r="66" spans="1:17" x14ac:dyDescent="0.3">
      <c r="A66" s="98" t="s">
        <v>586</v>
      </c>
      <c r="B66" t="s">
        <v>587</v>
      </c>
      <c r="C66" t="str">
        <f>IF('Section 3'!F24=0,"N/A",IF('Section 6'!B21="","FAIL","PASS"))</f>
        <v>N/A</v>
      </c>
      <c r="D66" t="s">
        <v>588</v>
      </c>
      <c r="E66" t="str">
        <f t="shared" si="0"/>
        <v/>
      </c>
    </row>
    <row r="67" spans="1:17" x14ac:dyDescent="0.3">
      <c r="A67" s="98" t="s">
        <v>589</v>
      </c>
      <c r="B67" t="s">
        <v>590</v>
      </c>
      <c r="C67" t="str">
        <f>IF(OR(C81="FAIL",COUNTIF(C84:C95,"FAIL")&gt;0)=FALSE,"N/A",IF('Section 6'!B31="","FAIL","PASS"))</f>
        <v>N/A</v>
      </c>
      <c r="D67" t="s">
        <v>591</v>
      </c>
      <c r="E67" t="str">
        <f t="shared" si="0"/>
        <v/>
      </c>
    </row>
    <row r="68" spans="1:17" x14ac:dyDescent="0.3">
      <c r="A68" t="s">
        <v>592</v>
      </c>
      <c r="B68" t="s">
        <v>593</v>
      </c>
      <c r="C68" t="str">
        <f>IF('Section 6'!B21="","FAIL","PASS")</f>
        <v>FAIL</v>
      </c>
      <c r="D68" t="s">
        <v>594</v>
      </c>
    </row>
    <row r="69" spans="1:17" x14ac:dyDescent="0.3">
      <c r="A69" t="s">
        <v>595</v>
      </c>
      <c r="B69" t="s">
        <v>596</v>
      </c>
      <c r="C69" t="str">
        <f>IF('Section 6'!B39="","FAIL","PASS")</f>
        <v>FAIL</v>
      </c>
      <c r="D69" t="s">
        <v>597</v>
      </c>
      <c r="E69" t="str">
        <f t="shared" si="0"/>
        <v xml:space="preserve">The details of any assets/equipment purchased box at Section 6 has been left blank. This box requires completion - if there is nothing to report then please confirm this by entering 'None'.
</v>
      </c>
    </row>
    <row r="71" spans="1:17" x14ac:dyDescent="0.3">
      <c r="A71" s="502" t="s">
        <v>598</v>
      </c>
      <c r="B71" s="502"/>
      <c r="C71" s="502"/>
      <c r="D71" s="502"/>
      <c r="E71" s="502"/>
      <c r="F71" s="502"/>
      <c r="G71" s="502"/>
      <c r="H71" s="502"/>
      <c r="I71" s="502"/>
      <c r="J71" s="502"/>
      <c r="K71" s="502"/>
      <c r="L71" s="502"/>
      <c r="M71" s="502"/>
      <c r="N71" s="502"/>
      <c r="O71" s="502"/>
      <c r="P71" s="502"/>
      <c r="Q71" s="502"/>
    </row>
    <row r="73" spans="1:17" x14ac:dyDescent="0.3">
      <c r="A73" s="35" t="s">
        <v>396</v>
      </c>
      <c r="B73" s="100" t="s">
        <v>397</v>
      </c>
      <c r="C73" s="35" t="s">
        <v>398</v>
      </c>
      <c r="D73" s="35" t="s">
        <v>399</v>
      </c>
    </row>
    <row r="74" spans="1:17" x14ac:dyDescent="0.3">
      <c r="A74" t="s">
        <v>599</v>
      </c>
      <c r="B74" t="s">
        <v>600</v>
      </c>
      <c r="C74" t="str">
        <f>IF(OR(C4="FAIL",C5="FAIL"),"N/A",IF('Section 1'!G5=VLOOKUP('Section 1'!N5,BRANCHES,2,FALSE),"PASS","FAIL"))</f>
        <v>N/A</v>
      </c>
      <c r="D74" t="s">
        <v>601</v>
      </c>
      <c r="E74" t="str">
        <f t="shared" ref="E74:E95" si="1">IF(C74="FAIL",D74&amp;CHAR(10)&amp;CHAR(10),"")</f>
        <v/>
      </c>
    </row>
    <row r="75" spans="1:17" x14ac:dyDescent="0.3">
      <c r="A75" t="s">
        <v>602</v>
      </c>
      <c r="B75" t="s">
        <v>603</v>
      </c>
      <c r="C75" t="str">
        <f>IF(OR(C4="FAIL",C5="FAIL"),"N/A",IF('Section 1'!G7=VLOOKUP('Section 1'!N5,BRANCHES,3,FALSE),"PASS","FAIL"))</f>
        <v>N/A</v>
      </c>
      <c r="D75" t="s">
        <v>604</v>
      </c>
      <c r="E75" t="str">
        <f t="shared" si="1"/>
        <v/>
      </c>
    </row>
    <row r="76" spans="1:17" x14ac:dyDescent="0.3">
      <c r="A76" t="s">
        <v>605</v>
      </c>
      <c r="B76" t="s">
        <v>606</v>
      </c>
      <c r="C76" t="str">
        <f>IF(C6="PASS",IF(ISERROR(VLOOKUP('Section 1'!M7,CURRENCY,1,FALSE))=TRUE,"FAIL","PASS"),"N/A")</f>
        <v>PASS</v>
      </c>
      <c r="D76" t="s">
        <v>607</v>
      </c>
      <c r="E76" t="str">
        <f t="shared" si="1"/>
        <v/>
      </c>
    </row>
    <row r="77" spans="1:17" x14ac:dyDescent="0.3">
      <c r="A77" t="s">
        <v>608</v>
      </c>
      <c r="B77" t="s">
        <v>609</v>
      </c>
      <c r="C77" t="str">
        <f>IF(OR('Section 2'!L12&lt;&gt;0,'Section 2'!N12&lt;&gt;0)=FALSE,"N/A",IF('Section 2'!F12&lt;&gt;"","PASS","FAIL"))</f>
        <v>N/A</v>
      </c>
      <c r="D77" t="s">
        <v>610</v>
      </c>
      <c r="E77" t="str">
        <f t="shared" si="1"/>
        <v/>
      </c>
    </row>
    <row r="78" spans="1:17" x14ac:dyDescent="0.3">
      <c r="A78" t="s">
        <v>611</v>
      </c>
      <c r="B78" t="s">
        <v>612</v>
      </c>
      <c r="C78" t="str">
        <f>IF(OR('Section 2'!L13&lt;&gt;0,'Section 2'!N13&lt;&gt;0)=FALSE,"N/A",IF('Section 2'!F13&lt;&gt;"","PASS","FAIL"))</f>
        <v>N/A</v>
      </c>
      <c r="D78" t="s">
        <v>613</v>
      </c>
      <c r="E78" t="str">
        <f t="shared" si="1"/>
        <v/>
      </c>
    </row>
    <row r="79" spans="1:17" x14ac:dyDescent="0.3">
      <c r="A79" t="s">
        <v>614</v>
      </c>
      <c r="B79" t="s">
        <v>615</v>
      </c>
      <c r="C79" t="str">
        <f>IF(OR('Section 2'!L14&lt;&gt;0,'Section 2'!N14&lt;&gt;0)=FALSE,"N/A",IF('Section 2'!F14&lt;&gt;"","PASS","FAIL"))</f>
        <v>N/A</v>
      </c>
      <c r="D79" t="s">
        <v>616</v>
      </c>
      <c r="E79" t="str">
        <f t="shared" si="1"/>
        <v/>
      </c>
    </row>
    <row r="80" spans="1:17" x14ac:dyDescent="0.3">
      <c r="A80" t="s">
        <v>617</v>
      </c>
      <c r="B80" t="s">
        <v>618</v>
      </c>
      <c r="C80" t="str">
        <f>IF(OR('Section 2'!L15&lt;&gt;0,'Section 2'!N15&lt;&gt;0)=FALSE,"N/A",IF('Section 2'!F15&lt;&gt;"","PASS","FAIL"))</f>
        <v>N/A</v>
      </c>
      <c r="D80" t="s">
        <v>619</v>
      </c>
      <c r="E80" t="str">
        <f t="shared" si="1"/>
        <v/>
      </c>
    </row>
    <row r="81" spans="1:5" x14ac:dyDescent="0.3">
      <c r="A81" t="s">
        <v>620</v>
      </c>
      <c r="B81" t="s">
        <v>621</v>
      </c>
      <c r="C81" t="str">
        <f>IF('Section 2'!N25&gt;50,"FAIL","PASS")</f>
        <v>PASS</v>
      </c>
      <c r="D81" t="s">
        <v>622</v>
      </c>
      <c r="E81" t="str">
        <f t="shared" si="1"/>
        <v/>
      </c>
    </row>
    <row r="82" spans="1:5" x14ac:dyDescent="0.3">
      <c r="A82" t="s">
        <v>623</v>
      </c>
      <c r="B82" t="s">
        <v>624</v>
      </c>
      <c r="C82" t="str">
        <f>IF(OR('Section 2'!L12&lt;0,'Section 2'!L13&lt;0,'Section 2'!L14&lt;0,'Section 2'!L15&lt;0,'Section 2'!L17&lt;0,'Section 2'!L21&lt;0,'Section 2'!L22&lt;0,'Section 2'!L23&lt;0,'Section 2'!L25&lt;0)=TRUE,"FAIL","PASS")</f>
        <v>PASS</v>
      </c>
      <c r="D82" t="s">
        <v>625</v>
      </c>
      <c r="E82" t="str">
        <f t="shared" si="1"/>
        <v/>
      </c>
    </row>
    <row r="83" spans="1:5" x14ac:dyDescent="0.3">
      <c r="A83" t="s">
        <v>626</v>
      </c>
      <c r="B83" t="s">
        <v>627</v>
      </c>
      <c r="C83" t="str">
        <f>IF(OR('Section 2'!N12&lt;0,'Section 2'!N13&lt;0,'Section 2'!N14&lt;0,'Section 2'!N15&lt;0,'Section 2'!N17&lt;0,'Section 2'!N21&lt;0,'Section 2'!N22&lt;0,'Section 2'!N23&lt;0)=TRUE,"FAIL","PASS")</f>
        <v>PASS</v>
      </c>
      <c r="D83" t="s">
        <v>628</v>
      </c>
      <c r="E83" t="str">
        <f t="shared" si="1"/>
        <v/>
      </c>
    </row>
    <row r="84" spans="1:5" x14ac:dyDescent="0.3">
      <c r="A84" t="s">
        <v>629</v>
      </c>
      <c r="B84" t="s">
        <v>630</v>
      </c>
      <c r="C84" t="str">
        <f>IF(ABS('Section 3'!O9-'Section 3'!F9)&lt;=Parameters!I8,"PASS","FAIL")</f>
        <v>PASS</v>
      </c>
      <c r="D84" t="s">
        <v>631</v>
      </c>
      <c r="E84" t="str">
        <f t="shared" si="1"/>
        <v/>
      </c>
    </row>
    <row r="85" spans="1:5" x14ac:dyDescent="0.3">
      <c r="A85" t="s">
        <v>632</v>
      </c>
      <c r="B85" t="s">
        <v>633</v>
      </c>
      <c r="C85" t="str">
        <f>IF(OR(C4="FAIL",C5="FAIL")=TRUE,"N/A",IF(VLOOKUP('Section 1'!N5,BRANCHES,4,FALSE)="YES","N/A",IF('Section 3'!F10&lt;&gt;0,"FAIL","PASS")))</f>
        <v>N/A</v>
      </c>
      <c r="D85" t="s">
        <v>634</v>
      </c>
      <c r="E85" t="str">
        <f t="shared" si="1"/>
        <v/>
      </c>
    </row>
    <row r="86" spans="1:5" x14ac:dyDescent="0.3">
      <c r="A86" t="s">
        <v>635</v>
      </c>
      <c r="B86" t="s">
        <v>636</v>
      </c>
      <c r="C86" t="str">
        <f>IF(ABS('Section 3'!F14-'Section 3'!O14-'Section 3'!O15)&lt;=Parameters!I9,"PASS","FAIL")</f>
        <v>PASS</v>
      </c>
      <c r="D86" t="s">
        <v>637</v>
      </c>
      <c r="E86" t="str">
        <f t="shared" si="1"/>
        <v/>
      </c>
    </row>
    <row r="87" spans="1:5" x14ac:dyDescent="0.3">
      <c r="A87" t="s">
        <v>638</v>
      </c>
      <c r="B87" t="s">
        <v>639</v>
      </c>
      <c r="C87" t="str">
        <f>IF('Section 3'!F17-'Section 3'!O17&gt;-1,"PASS","FAIL")</f>
        <v>PASS</v>
      </c>
      <c r="D87" t="s">
        <v>640</v>
      </c>
      <c r="E87" t="str">
        <f t="shared" si="1"/>
        <v/>
      </c>
    </row>
    <row r="88" spans="1:5" x14ac:dyDescent="0.3">
      <c r="A88" t="s">
        <v>641</v>
      </c>
      <c r="B88" t="s">
        <v>642</v>
      </c>
      <c r="C88" t="s">
        <v>643</v>
      </c>
      <c r="D88" t="s">
        <v>644</v>
      </c>
      <c r="E88" t="str">
        <f t="shared" si="1"/>
        <v/>
      </c>
    </row>
    <row r="89" spans="1:5" x14ac:dyDescent="0.3">
      <c r="A89" t="s">
        <v>645</v>
      </c>
      <c r="B89" t="s">
        <v>646</v>
      </c>
      <c r="C89" t="str">
        <f>IF(OR('Section 3'!F9&lt;0,'Section 3'!F10&lt;0,'Section 3'!F11&lt;0,'Section 3'!F14&lt;0,'Section 3'!F17&lt;0,'Section 3'!F19&lt;0,'Section 3'!F22&lt;0,'Section 3'!F24&lt;0,'Section 3'!F29&lt;0,'Section 3'!F32&lt;0,'Section 3'!F33&lt;0,'Section 3'!F34&lt;0)=TRUE,"FAIL","PASS")</f>
        <v>PASS</v>
      </c>
      <c r="D89" t="s">
        <v>647</v>
      </c>
      <c r="E89" t="str">
        <f t="shared" si="1"/>
        <v/>
      </c>
    </row>
    <row r="90" spans="1:5" x14ac:dyDescent="0.3">
      <c r="A90" t="s">
        <v>648</v>
      </c>
      <c r="B90" t="s">
        <v>649</v>
      </c>
      <c r="C90" t="str">
        <f>IF(OR('Section 3'!O9&lt;0,'Section 3'!O14&lt;0,'Section 3'!O15&lt;0,'Section 3'!O17&lt;0,'Section 3'!O26&lt;0, 'Section 3'!O30&lt;0,'Section 3'!O31&lt;0,'Section 3'!O32&lt;0,'Section 3'!O33&lt;0,'Section 3'!O34&lt;0,'Section 3'!O35&lt;0,'Section 3'!O36&lt;0,'Section 3'!O38&lt;0,'Section 3'!O40&lt;0)=TRUE,"FAIL","PASS")</f>
        <v>PASS</v>
      </c>
      <c r="D90" t="s">
        <v>650</v>
      </c>
      <c r="E90" t="str">
        <f t="shared" si="1"/>
        <v/>
      </c>
    </row>
    <row r="91" spans="1:5" x14ac:dyDescent="0.3">
      <c r="A91" t="s">
        <v>651</v>
      </c>
      <c r="B91" t="s">
        <v>652</v>
      </c>
      <c r="C91" t="str">
        <f>IF(OR('Section 4'!F8&lt;0,'Section 4'!F9&lt;0,'Section 4'!F10&lt;0,'Section 4'!F12&lt;0,'Section 4'!F13&lt;0,'Section 4'!F14&lt;0,'Section 4'!F23&lt;0,'Section 4'!F24&lt;0,'Section 4'!F25&lt;0,'Section 4'!F26&lt;0,'Section 4'!F27&lt;0,'Section 4'!F28&lt;0,'Section 4'!F29&lt;0,'Section 4'!F31&lt;0,'Section 4'!F32&lt;0,'Section 4'!F40&lt;0,'Section 4'!F41&lt;0,'Section 4'!F42&lt;0,'Section 4'!F43&lt;0,'Section 4'!F44&lt;0,'Section 4'!F45&lt;0,'Section 4'!N8&lt;0,'Section 4'!N9&lt;0,'Section 4'!N10&lt;0,'Section 4'!N11&lt;0,'Section 4'!N12&lt;0,'Section 4'!N13&lt;0,'Section 4'!N14&lt;0,'Section 4'!N24&lt;0,'Section 4'!N25&lt;0,'Section 4'!N27&lt;0,'Section 4'!N28&lt;0,'Section 4'!N29&lt;0,'Section 4'!N30&lt;0,'Section 4'!N32&lt;0,'Section 4'!N40&lt;0,'Section 4'!N41&lt;0,'Section 4'!N42&lt;0,'Section 4'!N43&lt;0,'Section 4'!N44&lt;0, 'Section 4'!N45&lt;0)=TRUE,"FAIL","PASS")</f>
        <v>PASS</v>
      </c>
      <c r="D91" t="s">
        <v>653</v>
      </c>
      <c r="E91" t="str">
        <f t="shared" si="1"/>
        <v/>
      </c>
    </row>
    <row r="92" spans="1:5" x14ac:dyDescent="0.3">
      <c r="A92" t="s">
        <v>654</v>
      </c>
      <c r="B92" t="s">
        <v>655</v>
      </c>
      <c r="C92" t="str">
        <f>IF(OR('Section 5'!F22&lt;0,'Section 5'!N22&lt;0)=TRUE,"FAIL","PASS")</f>
        <v>PASS</v>
      </c>
      <c r="D92" t="s">
        <v>656</v>
      </c>
      <c r="E92" t="str">
        <f t="shared" si="1"/>
        <v/>
      </c>
    </row>
    <row r="93" spans="1:5" x14ac:dyDescent="0.3">
      <c r="A93" t="s">
        <v>657</v>
      </c>
      <c r="B93" t="s">
        <v>658</v>
      </c>
      <c r="C93" t="str">
        <f>IF(OR('Section 5'!F26&lt;0,'Section 5'!F27&lt;0,'Section 5'!F28&lt;0,'Section 5'!N26&lt;0,'Section 5'!N27&lt;0,'Section 5'!N28&lt;0)=TRUE,"FAIL","PASS")</f>
        <v>PASS</v>
      </c>
      <c r="D93" t="s">
        <v>659</v>
      </c>
      <c r="E93" t="str">
        <f t="shared" si="1"/>
        <v/>
      </c>
    </row>
    <row r="94" spans="1:5" x14ac:dyDescent="0.3">
      <c r="A94" t="s">
        <v>660</v>
      </c>
      <c r="B94" t="s">
        <v>661</v>
      </c>
      <c r="C94" t="str">
        <f>IF(OR('Section 5'!F33&lt;0,'Section 5'!F34&lt;0,'Section 5'!F35&lt;0,'Section 5'!F36&lt;0,'Section 5'!F37&lt;0,'Section 5'!N33&lt;0,'Section 5'!N34&lt;0,'Section 5'!N35&lt;0,'Section 5'!N36&lt;0,'Section 5'!N37&lt;0)=TRUE,"FAIL","PASS")</f>
        <v>PASS</v>
      </c>
      <c r="D94" t="s">
        <v>662</v>
      </c>
      <c r="E94" t="str">
        <f t="shared" si="1"/>
        <v/>
      </c>
    </row>
    <row r="95" spans="1:5" x14ac:dyDescent="0.3">
      <c r="A95" t="s">
        <v>663</v>
      </c>
      <c r="B95" t="s">
        <v>664</v>
      </c>
      <c r="C95" t="str">
        <f>IF(OR('Section 5'!F40&lt;0,'Section 5'!N40&lt;0)=TRUE,"FAIL","PASS")</f>
        <v>PASS</v>
      </c>
      <c r="D95" t="s">
        <v>665</v>
      </c>
      <c r="E95" t="str">
        <f t="shared" si="1"/>
        <v/>
      </c>
    </row>
  </sheetData>
  <sheetProtection algorithmName="SHA-512" hashValue="FEbm1lBLSl7nEvfptNZE8WmeypqVurYYC4ACw26BI3t2NkCtgSajxmDK0j+YnPFYZv9EkqS7/ZPVyY6bLD4IUg==" saltValue="sx2+NewVnId9GqhJgsyZhA==" spinCount="100000" sheet="1" objects="1" scenarios="1"/>
  <dataConsolidate function="varp"/>
  <mergeCells count="2">
    <mergeCell ref="A1:Q1"/>
    <mergeCell ref="A71:Q71"/>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sheetPr>
  <dimension ref="A1:P44"/>
  <sheetViews>
    <sheetView workbookViewId="0">
      <selection activeCell="F9" sqref="F9"/>
    </sheetView>
  </sheetViews>
  <sheetFormatPr defaultRowHeight="14.4" x14ac:dyDescent="0.3"/>
  <cols>
    <col min="1" max="1" width="10.44140625" bestFit="1" customWidth="1"/>
    <col min="5" max="5" width="15.88671875" bestFit="1" customWidth="1"/>
    <col min="6" max="6" width="37.88671875" bestFit="1" customWidth="1"/>
    <col min="8" max="8" width="20.109375" bestFit="1" customWidth="1"/>
    <col min="9" max="9" width="31.109375" bestFit="1" customWidth="1"/>
  </cols>
  <sheetData>
    <row r="1" spans="1:16" x14ac:dyDescent="0.3">
      <c r="A1" s="35" t="s">
        <v>666</v>
      </c>
      <c r="C1" s="35" t="s">
        <v>667</v>
      </c>
      <c r="E1" s="35" t="s">
        <v>668</v>
      </c>
      <c r="H1" s="35" t="s">
        <v>669</v>
      </c>
      <c r="K1" s="35" t="s">
        <v>670</v>
      </c>
    </row>
    <row r="3" spans="1:16" x14ac:dyDescent="0.3">
      <c r="A3" t="s">
        <v>7</v>
      </c>
      <c r="C3" t="s">
        <v>667</v>
      </c>
      <c r="E3">
        <v>111001</v>
      </c>
      <c r="F3" t="s">
        <v>671</v>
      </c>
      <c r="H3">
        <v>202100</v>
      </c>
      <c r="I3" t="s">
        <v>369</v>
      </c>
      <c r="K3">
        <v>111001</v>
      </c>
      <c r="L3" t="s">
        <v>671</v>
      </c>
      <c r="P3" t="s">
        <v>672</v>
      </c>
    </row>
    <row r="4" spans="1:16" x14ac:dyDescent="0.3">
      <c r="A4" t="s">
        <v>266</v>
      </c>
      <c r="C4" t="s">
        <v>673</v>
      </c>
      <c r="E4">
        <v>121001</v>
      </c>
      <c r="F4" t="s">
        <v>360</v>
      </c>
      <c r="H4">
        <v>207001</v>
      </c>
      <c r="I4" t="s">
        <v>674</v>
      </c>
      <c r="K4">
        <v>121001</v>
      </c>
      <c r="L4" t="s">
        <v>360</v>
      </c>
      <c r="P4" t="s">
        <v>675</v>
      </c>
    </row>
    <row r="5" spans="1:16" x14ac:dyDescent="0.3">
      <c r="A5" t="s">
        <v>269</v>
      </c>
      <c r="E5">
        <v>152101</v>
      </c>
      <c r="F5" t="s">
        <v>676</v>
      </c>
      <c r="H5">
        <v>210003</v>
      </c>
      <c r="I5" t="s">
        <v>105</v>
      </c>
      <c r="K5">
        <v>152101</v>
      </c>
      <c r="L5" t="s">
        <v>676</v>
      </c>
    </row>
    <row r="6" spans="1:16" x14ac:dyDescent="0.3">
      <c r="A6" t="s">
        <v>272</v>
      </c>
      <c r="E6">
        <v>161101</v>
      </c>
      <c r="F6" t="s">
        <v>677</v>
      </c>
      <c r="H6">
        <v>220001</v>
      </c>
      <c r="I6" t="s">
        <v>678</v>
      </c>
      <c r="K6">
        <v>161101</v>
      </c>
      <c r="L6" t="s">
        <v>677</v>
      </c>
    </row>
    <row r="7" spans="1:16" x14ac:dyDescent="0.3">
      <c r="A7" t="s">
        <v>274</v>
      </c>
      <c r="E7">
        <v>161301</v>
      </c>
      <c r="F7" t="s">
        <v>679</v>
      </c>
      <c r="H7">
        <v>220011</v>
      </c>
      <c r="I7" t="s">
        <v>680</v>
      </c>
      <c r="K7">
        <v>161301</v>
      </c>
      <c r="L7" t="s">
        <v>679</v>
      </c>
    </row>
    <row r="8" spans="1:16" x14ac:dyDescent="0.3">
      <c r="A8" t="s">
        <v>681</v>
      </c>
      <c r="E8">
        <v>162001</v>
      </c>
      <c r="F8" t="s">
        <v>682</v>
      </c>
      <c r="H8">
        <v>241101</v>
      </c>
      <c r="I8" t="s">
        <v>683</v>
      </c>
      <c r="K8">
        <v>162001</v>
      </c>
      <c r="L8" t="s">
        <v>682</v>
      </c>
    </row>
    <row r="9" spans="1:16" x14ac:dyDescent="0.3">
      <c r="A9" t="s">
        <v>276</v>
      </c>
      <c r="E9">
        <v>163201</v>
      </c>
      <c r="F9" t="s">
        <v>684</v>
      </c>
      <c r="H9">
        <v>271101</v>
      </c>
      <c r="I9" t="s">
        <v>685</v>
      </c>
      <c r="K9">
        <v>163201</v>
      </c>
      <c r="L9" t="s">
        <v>684</v>
      </c>
    </row>
    <row r="10" spans="1:16" x14ac:dyDescent="0.3">
      <c r="A10" t="s">
        <v>278</v>
      </c>
      <c r="E10">
        <v>164001</v>
      </c>
      <c r="F10" t="s">
        <v>686</v>
      </c>
      <c r="H10">
        <v>271301</v>
      </c>
      <c r="I10" t="s">
        <v>687</v>
      </c>
      <c r="K10">
        <v>164001</v>
      </c>
      <c r="L10" t="s">
        <v>686</v>
      </c>
    </row>
    <row r="11" spans="1:16" x14ac:dyDescent="0.3">
      <c r="A11" t="s">
        <v>281</v>
      </c>
      <c r="E11">
        <v>171001</v>
      </c>
      <c r="F11" t="s">
        <v>688</v>
      </c>
      <c r="H11">
        <v>281001</v>
      </c>
      <c r="I11" t="s">
        <v>689</v>
      </c>
      <c r="K11">
        <v>171001</v>
      </c>
      <c r="L11" t="s">
        <v>688</v>
      </c>
    </row>
    <row r="12" spans="1:16" x14ac:dyDescent="0.3">
      <c r="A12" t="s">
        <v>283</v>
      </c>
      <c r="E12">
        <v>193004</v>
      </c>
      <c r="F12" t="s">
        <v>690</v>
      </c>
      <c r="H12">
        <v>282001</v>
      </c>
      <c r="I12" t="s">
        <v>691</v>
      </c>
      <c r="K12">
        <v>193004</v>
      </c>
      <c r="L12" t="s">
        <v>690</v>
      </c>
    </row>
    <row r="13" spans="1:16" x14ac:dyDescent="0.3">
      <c r="E13">
        <v>195001</v>
      </c>
      <c r="F13" t="s">
        <v>692</v>
      </c>
      <c r="H13">
        <v>282002</v>
      </c>
      <c r="I13" t="s">
        <v>392</v>
      </c>
      <c r="K13">
        <v>195001</v>
      </c>
      <c r="L13" t="s">
        <v>692</v>
      </c>
    </row>
    <row r="14" spans="1:16" x14ac:dyDescent="0.3">
      <c r="E14">
        <v>198101</v>
      </c>
      <c r="F14" t="s">
        <v>693</v>
      </c>
      <c r="H14">
        <v>301201</v>
      </c>
      <c r="I14" t="s">
        <v>77</v>
      </c>
      <c r="K14">
        <v>198101</v>
      </c>
      <c r="L14" t="s">
        <v>693</v>
      </c>
    </row>
    <row r="15" spans="1:16" x14ac:dyDescent="0.3">
      <c r="E15">
        <v>504301</v>
      </c>
      <c r="F15" t="s">
        <v>694</v>
      </c>
      <c r="H15">
        <v>332001</v>
      </c>
      <c r="I15" t="s">
        <v>695</v>
      </c>
      <c r="K15">
        <v>202100</v>
      </c>
      <c r="L15" t="s">
        <v>369</v>
      </c>
    </row>
    <row r="16" spans="1:16" x14ac:dyDescent="0.3">
      <c r="E16">
        <v>554500</v>
      </c>
      <c r="F16" t="s">
        <v>696</v>
      </c>
      <c r="H16">
        <v>351001</v>
      </c>
      <c r="I16" t="s">
        <v>697</v>
      </c>
      <c r="K16">
        <v>207001</v>
      </c>
      <c r="L16" t="s">
        <v>674</v>
      </c>
    </row>
    <row r="17" spans="5:12" x14ac:dyDescent="0.3">
      <c r="E17">
        <v>900001</v>
      </c>
      <c r="F17" t="s">
        <v>698</v>
      </c>
      <c r="H17">
        <v>353001</v>
      </c>
      <c r="I17" t="s">
        <v>699</v>
      </c>
      <c r="K17">
        <v>210003</v>
      </c>
      <c r="L17" t="s">
        <v>105</v>
      </c>
    </row>
    <row r="18" spans="5:12" x14ac:dyDescent="0.3">
      <c r="H18">
        <v>354001</v>
      </c>
      <c r="I18" t="s">
        <v>102</v>
      </c>
      <c r="K18">
        <v>220001</v>
      </c>
      <c r="L18" t="s">
        <v>678</v>
      </c>
    </row>
    <row r="19" spans="5:12" x14ac:dyDescent="0.3">
      <c r="H19">
        <v>356001</v>
      </c>
      <c r="I19" t="s">
        <v>700</v>
      </c>
      <c r="K19">
        <v>241101</v>
      </c>
      <c r="L19" t="s">
        <v>683</v>
      </c>
    </row>
    <row r="20" spans="5:12" x14ac:dyDescent="0.3">
      <c r="H20">
        <v>356005</v>
      </c>
      <c r="I20" t="s">
        <v>701</v>
      </c>
      <c r="K20">
        <v>271101</v>
      </c>
      <c r="L20" t="s">
        <v>685</v>
      </c>
    </row>
    <row r="21" spans="5:12" x14ac:dyDescent="0.3">
      <c r="H21">
        <v>361002</v>
      </c>
      <c r="I21" t="s">
        <v>702</v>
      </c>
      <c r="K21">
        <v>271301</v>
      </c>
      <c r="L21" t="s">
        <v>687</v>
      </c>
    </row>
    <row r="22" spans="5:12" x14ac:dyDescent="0.3">
      <c r="H22">
        <v>381001</v>
      </c>
      <c r="I22" t="s">
        <v>703</v>
      </c>
      <c r="K22">
        <v>281001</v>
      </c>
      <c r="L22" t="s">
        <v>689</v>
      </c>
    </row>
    <row r="23" spans="5:12" x14ac:dyDescent="0.3">
      <c r="H23">
        <v>421001</v>
      </c>
      <c r="I23" t="s">
        <v>704</v>
      </c>
      <c r="K23">
        <v>282001</v>
      </c>
      <c r="L23" t="s">
        <v>691</v>
      </c>
    </row>
    <row r="24" spans="5:12" x14ac:dyDescent="0.3">
      <c r="H24">
        <v>422001</v>
      </c>
      <c r="I24" t="s">
        <v>705</v>
      </c>
      <c r="K24">
        <v>282002</v>
      </c>
      <c r="L24" t="s">
        <v>392</v>
      </c>
    </row>
    <row r="25" spans="5:12" x14ac:dyDescent="0.3">
      <c r="H25">
        <v>504301</v>
      </c>
      <c r="I25" t="s">
        <v>694</v>
      </c>
      <c r="K25">
        <v>301201</v>
      </c>
      <c r="L25" t="s">
        <v>77</v>
      </c>
    </row>
    <row r="26" spans="5:12" x14ac:dyDescent="0.3">
      <c r="H26">
        <v>554500</v>
      </c>
      <c r="I26" t="s">
        <v>696</v>
      </c>
      <c r="K26">
        <v>332001</v>
      </c>
      <c r="L26" t="s">
        <v>695</v>
      </c>
    </row>
    <row r="27" spans="5:12" x14ac:dyDescent="0.3">
      <c r="H27">
        <v>900001</v>
      </c>
      <c r="I27" t="s">
        <v>706</v>
      </c>
      <c r="K27">
        <v>351001</v>
      </c>
      <c r="L27" t="s">
        <v>697</v>
      </c>
    </row>
    <row r="28" spans="5:12" x14ac:dyDescent="0.3">
      <c r="H28">
        <v>900101</v>
      </c>
      <c r="I28" t="s">
        <v>707</v>
      </c>
      <c r="K28">
        <v>353001</v>
      </c>
      <c r="L28" t="s">
        <v>699</v>
      </c>
    </row>
    <row r="29" spans="5:12" x14ac:dyDescent="0.3">
      <c r="H29">
        <v>900401</v>
      </c>
      <c r="I29" t="s">
        <v>708</v>
      </c>
      <c r="K29">
        <v>354001</v>
      </c>
      <c r="L29" t="s">
        <v>102</v>
      </c>
    </row>
    <row r="30" spans="5:12" x14ac:dyDescent="0.3">
      <c r="H30">
        <v>900501</v>
      </c>
      <c r="I30" t="s">
        <v>709</v>
      </c>
      <c r="K30">
        <v>356001</v>
      </c>
      <c r="L30" t="s">
        <v>700</v>
      </c>
    </row>
    <row r="31" spans="5:12" x14ac:dyDescent="0.3">
      <c r="K31">
        <v>356005</v>
      </c>
      <c r="L31" t="s">
        <v>701</v>
      </c>
    </row>
    <row r="32" spans="5:12" x14ac:dyDescent="0.3">
      <c r="K32">
        <v>361002</v>
      </c>
      <c r="L32" t="s">
        <v>702</v>
      </c>
    </row>
    <row r="33" spans="11:12" x14ac:dyDescent="0.3">
      <c r="K33">
        <v>381001</v>
      </c>
      <c r="L33" t="s">
        <v>703</v>
      </c>
    </row>
    <row r="34" spans="11:12" x14ac:dyDescent="0.3">
      <c r="K34">
        <v>421001</v>
      </c>
      <c r="L34" t="s">
        <v>704</v>
      </c>
    </row>
    <row r="35" spans="11:12" x14ac:dyDescent="0.3">
      <c r="K35">
        <v>422001</v>
      </c>
      <c r="L35" t="s">
        <v>705</v>
      </c>
    </row>
    <row r="36" spans="11:12" x14ac:dyDescent="0.3">
      <c r="K36">
        <v>504301</v>
      </c>
      <c r="L36" t="s">
        <v>694</v>
      </c>
    </row>
    <row r="37" spans="11:12" x14ac:dyDescent="0.3">
      <c r="K37">
        <v>504301</v>
      </c>
      <c r="L37" t="s">
        <v>694</v>
      </c>
    </row>
    <row r="38" spans="11:12" x14ac:dyDescent="0.3">
      <c r="K38">
        <v>554500</v>
      </c>
      <c r="L38" t="s">
        <v>696</v>
      </c>
    </row>
    <row r="39" spans="11:12" x14ac:dyDescent="0.3">
      <c r="K39">
        <v>554500</v>
      </c>
      <c r="L39" t="s">
        <v>696</v>
      </c>
    </row>
    <row r="40" spans="11:12" x14ac:dyDescent="0.3">
      <c r="K40">
        <v>900001</v>
      </c>
      <c r="L40" t="s">
        <v>698</v>
      </c>
    </row>
    <row r="41" spans="11:12" x14ac:dyDescent="0.3">
      <c r="K41">
        <v>900001</v>
      </c>
      <c r="L41" t="s">
        <v>706</v>
      </c>
    </row>
    <row r="42" spans="11:12" x14ac:dyDescent="0.3">
      <c r="K42">
        <v>900101</v>
      </c>
      <c r="L42" t="s">
        <v>707</v>
      </c>
    </row>
    <row r="43" spans="11:12" x14ac:dyDescent="0.3">
      <c r="K43">
        <v>900401</v>
      </c>
      <c r="L43" t="s">
        <v>708</v>
      </c>
    </row>
    <row r="44" spans="11:12" x14ac:dyDescent="0.3">
      <c r="K44">
        <v>900501</v>
      </c>
      <c r="L44" t="s">
        <v>709</v>
      </c>
    </row>
  </sheetData>
  <sheetProtection algorithmName="SHA-512" hashValue="uL7i+A28ZjkXj3C/puEOxcoJi20rddCEbRoZaHUmfxjOvc//DfMgwD6cxTaXopgPFZFjv57bvR5aiLcrOmf3oA==" saltValue="YllQkooDgGE9SAsjC4g5/g==" spinCount="100000" sheet="1" objects="1" scenarios="1"/>
  <sortState xmlns:xlrd2="http://schemas.microsoft.com/office/spreadsheetml/2017/richdata2" ref="K3:L42">
    <sortCondition ref="K3:K42"/>
  </sortState>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sheetPr>
  <dimension ref="A1:F2515"/>
  <sheetViews>
    <sheetView topLeftCell="A151" workbookViewId="0">
      <selection activeCell="C164" sqref="C164"/>
    </sheetView>
  </sheetViews>
  <sheetFormatPr defaultColWidth="76" defaultRowHeight="14.4" x14ac:dyDescent="0.3"/>
  <cols>
    <col min="1" max="1" width="10.5546875" bestFit="1" customWidth="1"/>
    <col min="2" max="2" width="5.88671875" bestFit="1" customWidth="1"/>
    <col min="3" max="3" width="51" bestFit="1" customWidth="1"/>
    <col min="4" max="4" width="28.5546875" bestFit="1" customWidth="1"/>
    <col min="5" max="5" width="28.5546875" customWidth="1"/>
  </cols>
  <sheetData>
    <row r="1" spans="1:6" s="35" customFormat="1" x14ac:dyDescent="0.3">
      <c r="A1" s="35" t="s">
        <v>710</v>
      </c>
      <c r="B1" s="35" t="s">
        <v>711</v>
      </c>
      <c r="C1" s="35" t="s">
        <v>712</v>
      </c>
      <c r="D1" s="35" t="s">
        <v>713</v>
      </c>
      <c r="E1" s="35" t="s">
        <v>714</v>
      </c>
      <c r="F1" s="35" t="s">
        <v>715</v>
      </c>
    </row>
    <row r="2" spans="1:6" x14ac:dyDescent="0.3">
      <c r="A2" s="97" t="s">
        <v>716</v>
      </c>
      <c r="B2" s="97">
        <f>VALUE(RIGHT(A2,4))</f>
        <v>305</v>
      </c>
      <c r="C2" s="142" t="s">
        <v>717</v>
      </c>
      <c r="D2" s="142" t="s">
        <v>718</v>
      </c>
      <c r="E2" s="97"/>
      <c r="F2" s="97" t="str">
        <f>IFERROR(VLOOKUP(A2,'BPT List'!B:E,4,),"")</f>
        <v/>
      </c>
    </row>
    <row r="3" spans="1:6" x14ac:dyDescent="0.3">
      <c r="A3" s="97" t="s">
        <v>719</v>
      </c>
      <c r="B3" s="97">
        <f t="shared" ref="B3:B66" si="0">VALUE(RIGHT(A3,4))</f>
        <v>306</v>
      </c>
      <c r="C3" s="142" t="s">
        <v>720</v>
      </c>
      <c r="D3" s="142" t="s">
        <v>718</v>
      </c>
      <c r="E3" s="97"/>
      <c r="F3" s="97" t="str">
        <f>IFERROR(VLOOKUP(A3,'BPT List'!B:E,4,),"")</f>
        <v/>
      </c>
    </row>
    <row r="4" spans="1:6" x14ac:dyDescent="0.3">
      <c r="A4" s="97" t="s">
        <v>721</v>
      </c>
      <c r="B4" s="97">
        <f t="shared" si="0"/>
        <v>307</v>
      </c>
      <c r="C4" s="142" t="s">
        <v>722</v>
      </c>
      <c r="D4" s="142" t="s">
        <v>718</v>
      </c>
      <c r="E4" s="97"/>
      <c r="F4" s="97" t="str">
        <f>IFERROR(VLOOKUP(A4,'BPT List'!B:E,4,),"")</f>
        <v/>
      </c>
    </row>
    <row r="5" spans="1:6" x14ac:dyDescent="0.3">
      <c r="A5" s="97" t="s">
        <v>723</v>
      </c>
      <c r="B5" s="97">
        <f t="shared" si="0"/>
        <v>309</v>
      </c>
      <c r="C5" s="142" t="s">
        <v>724</v>
      </c>
      <c r="D5" s="142" t="s">
        <v>718</v>
      </c>
      <c r="E5" s="97"/>
      <c r="F5" s="97" t="str">
        <f>IFERROR(VLOOKUP(A5,'BPT List'!B:E,4,),"")</f>
        <v/>
      </c>
    </row>
    <row r="6" spans="1:6" x14ac:dyDescent="0.3">
      <c r="A6" s="97" t="s">
        <v>725</v>
      </c>
      <c r="B6" s="97">
        <f t="shared" si="0"/>
        <v>338</v>
      </c>
      <c r="C6" s="142" t="s">
        <v>726</v>
      </c>
      <c r="D6" s="142" t="s">
        <v>718</v>
      </c>
      <c r="E6" s="97"/>
      <c r="F6" s="97" t="str">
        <f>IFERROR(VLOOKUP(A6,'BPT List'!B:E,4,),"")</f>
        <v/>
      </c>
    </row>
    <row r="7" spans="1:6" x14ac:dyDescent="0.3">
      <c r="A7" s="97" t="s">
        <v>727</v>
      </c>
      <c r="B7" s="97">
        <f t="shared" si="0"/>
        <v>311</v>
      </c>
      <c r="C7" s="142" t="s">
        <v>728</v>
      </c>
      <c r="D7" s="142" t="s">
        <v>718</v>
      </c>
      <c r="E7" s="97"/>
      <c r="F7" s="97" t="str">
        <f>IFERROR(VLOOKUP(A7,'BPT List'!B:E,4,),"")</f>
        <v/>
      </c>
    </row>
    <row r="8" spans="1:6" x14ac:dyDescent="0.3">
      <c r="A8" s="97" t="s">
        <v>729</v>
      </c>
      <c r="B8" s="97">
        <f t="shared" si="0"/>
        <v>312</v>
      </c>
      <c r="C8" s="142" t="s">
        <v>730</v>
      </c>
      <c r="D8" s="142" t="s">
        <v>718</v>
      </c>
      <c r="E8" s="97"/>
      <c r="F8" s="97" t="str">
        <f>IFERROR(VLOOKUP(A8,'BPT List'!B:E,4,),"")</f>
        <v/>
      </c>
    </row>
    <row r="9" spans="1:6" x14ac:dyDescent="0.3">
      <c r="A9" s="97" t="s">
        <v>731</v>
      </c>
      <c r="B9" s="97">
        <f t="shared" si="0"/>
        <v>313</v>
      </c>
      <c r="C9" s="142" t="s">
        <v>732</v>
      </c>
      <c r="D9" s="142" t="s">
        <v>718</v>
      </c>
      <c r="E9" s="97"/>
      <c r="F9" s="97" t="str">
        <f>IFERROR(VLOOKUP(A9,'BPT List'!B:E,4,),"")</f>
        <v/>
      </c>
    </row>
    <row r="10" spans="1:6" x14ac:dyDescent="0.3">
      <c r="A10" s="97" t="s">
        <v>733</v>
      </c>
      <c r="B10" s="97">
        <f t="shared" si="0"/>
        <v>314</v>
      </c>
      <c r="C10" s="142" t="s">
        <v>734</v>
      </c>
      <c r="D10" s="142" t="s">
        <v>718</v>
      </c>
      <c r="E10" s="97"/>
      <c r="F10" s="97" t="str">
        <f>IFERROR(VLOOKUP(A10,'BPT List'!B:E,4,),"")</f>
        <v/>
      </c>
    </row>
    <row r="11" spans="1:6" x14ac:dyDescent="0.3">
      <c r="A11" s="97" t="s">
        <v>735</v>
      </c>
      <c r="B11" s="97">
        <f t="shared" si="0"/>
        <v>315</v>
      </c>
      <c r="C11" s="142" t="s">
        <v>736</v>
      </c>
      <c r="D11" s="142" t="s">
        <v>718</v>
      </c>
      <c r="E11" s="97"/>
      <c r="F11" s="97" t="str">
        <f>IFERROR(VLOOKUP(A11,'BPT List'!B:E,4,),"")</f>
        <v>YES</v>
      </c>
    </row>
    <row r="12" spans="1:6" x14ac:dyDescent="0.3">
      <c r="A12" s="97" t="s">
        <v>737</v>
      </c>
      <c r="B12" s="97">
        <f t="shared" si="0"/>
        <v>316</v>
      </c>
      <c r="C12" s="142" t="s">
        <v>738</v>
      </c>
      <c r="D12" s="142" t="s">
        <v>718</v>
      </c>
      <c r="E12" s="97"/>
      <c r="F12" s="97" t="str">
        <f>IFERROR(VLOOKUP(A12,'BPT List'!B:E,4,),"")</f>
        <v/>
      </c>
    </row>
    <row r="13" spans="1:6" x14ac:dyDescent="0.3">
      <c r="A13" s="97" t="s">
        <v>739</v>
      </c>
      <c r="B13" s="97">
        <f t="shared" si="0"/>
        <v>319</v>
      </c>
      <c r="C13" s="142" t="s">
        <v>740</v>
      </c>
      <c r="D13" s="142" t="s">
        <v>718</v>
      </c>
      <c r="E13" s="97"/>
      <c r="F13" s="97" t="str">
        <f>IFERROR(VLOOKUP(A13,'BPT List'!B:E,4,),"")</f>
        <v/>
      </c>
    </row>
    <row r="14" spans="1:6" x14ac:dyDescent="0.3">
      <c r="A14" s="97" t="s">
        <v>741</v>
      </c>
      <c r="B14" s="97">
        <f t="shared" si="0"/>
        <v>321</v>
      </c>
      <c r="C14" s="142" t="s">
        <v>742</v>
      </c>
      <c r="D14" s="142" t="s">
        <v>718</v>
      </c>
      <c r="E14" s="97"/>
      <c r="F14" s="97" t="str">
        <f>IFERROR(VLOOKUP(A14,'BPT List'!B:E,4,),"")</f>
        <v/>
      </c>
    </row>
    <row r="15" spans="1:6" x14ac:dyDescent="0.3">
      <c r="A15" s="97" t="s">
        <v>743</v>
      </c>
      <c r="B15" s="97">
        <f t="shared" si="0"/>
        <v>322</v>
      </c>
      <c r="C15" s="142" t="s">
        <v>744</v>
      </c>
      <c r="D15" s="142" t="s">
        <v>718</v>
      </c>
      <c r="E15" s="97"/>
      <c r="F15" s="97" t="str">
        <f>IFERROR(VLOOKUP(A15,'BPT List'!B:E,4,),"")</f>
        <v/>
      </c>
    </row>
    <row r="16" spans="1:6" x14ac:dyDescent="0.3">
      <c r="A16" s="97" t="s">
        <v>745</v>
      </c>
      <c r="B16" s="97">
        <f t="shared" si="0"/>
        <v>324</v>
      </c>
      <c r="C16" s="142" t="s">
        <v>746</v>
      </c>
      <c r="D16" s="142" t="s">
        <v>718</v>
      </c>
      <c r="E16" s="97"/>
      <c r="F16" s="97" t="str">
        <f>IFERROR(VLOOKUP(A16,'BPT List'!B:E,4,),"")</f>
        <v/>
      </c>
    </row>
    <row r="17" spans="1:6" x14ac:dyDescent="0.3">
      <c r="A17" s="97" t="s">
        <v>747</v>
      </c>
      <c r="B17" s="97">
        <f t="shared" si="0"/>
        <v>326</v>
      </c>
      <c r="C17" s="142" t="s">
        <v>748</v>
      </c>
      <c r="D17" s="142" t="s">
        <v>718</v>
      </c>
      <c r="E17" s="97"/>
      <c r="F17" s="97" t="str">
        <f>IFERROR(VLOOKUP(A17,'BPT List'!B:E,4,),"")</f>
        <v/>
      </c>
    </row>
    <row r="18" spans="1:6" x14ac:dyDescent="0.3">
      <c r="A18" s="97" t="s">
        <v>749</v>
      </c>
      <c r="B18" s="97">
        <f t="shared" si="0"/>
        <v>327</v>
      </c>
      <c r="C18" s="142" t="s">
        <v>750</v>
      </c>
      <c r="D18" s="142" t="s">
        <v>718</v>
      </c>
      <c r="E18" s="97"/>
      <c r="F18" s="97" t="str">
        <f>IFERROR(VLOOKUP(A18,'BPT List'!B:E,4,),"")</f>
        <v>YES</v>
      </c>
    </row>
    <row r="19" spans="1:6" x14ac:dyDescent="0.3">
      <c r="A19" s="97" t="s">
        <v>751</v>
      </c>
      <c r="B19" s="97">
        <f t="shared" si="0"/>
        <v>329</v>
      </c>
      <c r="C19" s="142" t="s">
        <v>752</v>
      </c>
      <c r="D19" s="142" t="s">
        <v>718</v>
      </c>
      <c r="E19" s="97"/>
      <c r="F19" s="97" t="str">
        <f>IFERROR(VLOOKUP(A19,'BPT List'!B:E,4,),"")</f>
        <v/>
      </c>
    </row>
    <row r="20" spans="1:6" x14ac:dyDescent="0.3">
      <c r="A20" s="97" t="s">
        <v>753</v>
      </c>
      <c r="B20" s="97">
        <f t="shared" si="0"/>
        <v>330</v>
      </c>
      <c r="C20" s="142" t="s">
        <v>754</v>
      </c>
      <c r="D20" s="142" t="s">
        <v>718</v>
      </c>
      <c r="E20" s="97"/>
      <c r="F20" s="97" t="str">
        <f>IFERROR(VLOOKUP(A20,'BPT List'!B:E,4,),"")</f>
        <v/>
      </c>
    </row>
    <row r="21" spans="1:6" x14ac:dyDescent="0.3">
      <c r="A21" s="97" t="s">
        <v>755</v>
      </c>
      <c r="B21" s="97">
        <f t="shared" si="0"/>
        <v>331</v>
      </c>
      <c r="C21" s="142" t="s">
        <v>756</v>
      </c>
      <c r="D21" s="142" t="s">
        <v>718</v>
      </c>
      <c r="E21" s="97"/>
      <c r="F21" s="97" t="str">
        <f>IFERROR(VLOOKUP(A21,'BPT List'!B:E,4,),"")</f>
        <v/>
      </c>
    </row>
    <row r="22" spans="1:6" x14ac:dyDescent="0.3">
      <c r="A22" s="97" t="s">
        <v>757</v>
      </c>
      <c r="B22" s="97">
        <f t="shared" si="0"/>
        <v>334</v>
      </c>
      <c r="C22" s="142" t="s">
        <v>758</v>
      </c>
      <c r="D22" s="142" t="s">
        <v>718</v>
      </c>
      <c r="E22" s="97"/>
      <c r="F22" s="97" t="str">
        <f>IFERROR(VLOOKUP(A22,'BPT List'!B:E,4,),"")</f>
        <v/>
      </c>
    </row>
    <row r="23" spans="1:6" x14ac:dyDescent="0.3">
      <c r="A23" s="97" t="s">
        <v>759</v>
      </c>
      <c r="B23" s="97">
        <f t="shared" si="0"/>
        <v>336</v>
      </c>
      <c r="C23" s="142" t="s">
        <v>760</v>
      </c>
      <c r="D23" s="142" t="s">
        <v>718</v>
      </c>
      <c r="E23" s="97"/>
      <c r="F23" s="97" t="str">
        <f>IFERROR(VLOOKUP(A23,'BPT List'!B:E,4,),"")</f>
        <v/>
      </c>
    </row>
    <row r="24" spans="1:6" x14ac:dyDescent="0.3">
      <c r="A24" s="97" t="s">
        <v>761</v>
      </c>
      <c r="B24" s="97">
        <f t="shared" si="0"/>
        <v>1786</v>
      </c>
      <c r="C24" s="142" t="s">
        <v>762</v>
      </c>
      <c r="D24" s="142" t="s">
        <v>763</v>
      </c>
      <c r="E24" s="97"/>
      <c r="F24" s="97" t="str">
        <f>IFERROR(VLOOKUP(A24,'BPT List'!B:E,4,),"")</f>
        <v>YES</v>
      </c>
    </row>
    <row r="25" spans="1:6" x14ac:dyDescent="0.3">
      <c r="A25" s="97" t="s">
        <v>764</v>
      </c>
      <c r="B25" s="97">
        <f t="shared" si="0"/>
        <v>1787</v>
      </c>
      <c r="C25" s="142" t="s">
        <v>765</v>
      </c>
      <c r="D25" s="142" t="s">
        <v>763</v>
      </c>
      <c r="E25" s="97"/>
      <c r="F25" s="97" t="str">
        <f>IFERROR(VLOOKUP(A25,'BPT List'!B:E,4,),"")</f>
        <v>YES</v>
      </c>
    </row>
    <row r="26" spans="1:6" x14ac:dyDescent="0.3">
      <c r="A26" s="97" t="s">
        <v>766</v>
      </c>
      <c r="B26" s="97">
        <f t="shared" si="0"/>
        <v>1788</v>
      </c>
      <c r="C26" s="142" t="s">
        <v>767</v>
      </c>
      <c r="D26" s="142" t="s">
        <v>763</v>
      </c>
      <c r="E26" s="97"/>
      <c r="F26" s="97" t="str">
        <f>IFERROR(VLOOKUP(A26,'BPT List'!B:E,4,),"")</f>
        <v/>
      </c>
    </row>
    <row r="27" spans="1:6" x14ac:dyDescent="0.3">
      <c r="A27" s="97" t="s">
        <v>768</v>
      </c>
      <c r="B27" s="97">
        <f t="shared" si="0"/>
        <v>1789</v>
      </c>
      <c r="C27" s="142" t="s">
        <v>769</v>
      </c>
      <c r="D27" s="142" t="s">
        <v>763</v>
      </c>
      <c r="E27" s="97"/>
      <c r="F27" s="97" t="str">
        <f>IFERROR(VLOOKUP(A27,'BPT List'!B:E,4,),"")</f>
        <v/>
      </c>
    </row>
    <row r="28" spans="1:6" x14ac:dyDescent="0.3">
      <c r="A28" s="97" t="s">
        <v>770</v>
      </c>
      <c r="B28" s="97">
        <f t="shared" si="0"/>
        <v>1790</v>
      </c>
      <c r="C28" s="142" t="s">
        <v>771</v>
      </c>
      <c r="D28" s="142" t="s">
        <v>763</v>
      </c>
      <c r="E28" s="97"/>
      <c r="F28" s="97" t="str">
        <f>IFERROR(VLOOKUP(A28,'BPT List'!B:E,4,),"")</f>
        <v/>
      </c>
    </row>
    <row r="29" spans="1:6" x14ac:dyDescent="0.3">
      <c r="A29" s="97" t="s">
        <v>772</v>
      </c>
      <c r="B29" s="97">
        <f t="shared" si="0"/>
        <v>1791</v>
      </c>
      <c r="C29" s="142" t="s">
        <v>773</v>
      </c>
      <c r="D29" s="142" t="s">
        <v>763</v>
      </c>
      <c r="E29" s="97"/>
      <c r="F29" s="97" t="str">
        <f>IFERROR(VLOOKUP(A29,'BPT List'!B:E,4,),"")</f>
        <v/>
      </c>
    </row>
    <row r="30" spans="1:6" x14ac:dyDescent="0.3">
      <c r="A30" s="97" t="s">
        <v>774</v>
      </c>
      <c r="B30" s="97">
        <f t="shared" si="0"/>
        <v>1792</v>
      </c>
      <c r="C30" s="142" t="s">
        <v>775</v>
      </c>
      <c r="D30" s="142" t="s">
        <v>763</v>
      </c>
      <c r="E30" s="97"/>
      <c r="F30" s="97" t="str">
        <f>IFERROR(VLOOKUP(A30,'BPT List'!B:E,4,),"")</f>
        <v>YES</v>
      </c>
    </row>
    <row r="31" spans="1:6" x14ac:dyDescent="0.3">
      <c r="A31" s="97" t="s">
        <v>776</v>
      </c>
      <c r="B31" s="97">
        <f t="shared" si="0"/>
        <v>1794</v>
      </c>
      <c r="C31" s="142" t="s">
        <v>777</v>
      </c>
      <c r="D31" s="142" t="s">
        <v>763</v>
      </c>
      <c r="E31" s="97"/>
      <c r="F31" s="97" t="str">
        <f>IFERROR(VLOOKUP(A31,'BPT List'!B:E,4,),"")</f>
        <v/>
      </c>
    </row>
    <row r="32" spans="1:6" x14ac:dyDescent="0.3">
      <c r="A32" s="97" t="s">
        <v>778</v>
      </c>
      <c r="B32" s="97">
        <f t="shared" si="0"/>
        <v>1837</v>
      </c>
      <c r="C32" s="142" t="s">
        <v>779</v>
      </c>
      <c r="D32" s="142" t="s">
        <v>763</v>
      </c>
      <c r="E32" s="97"/>
      <c r="F32" s="97" t="str">
        <f>IFERROR(VLOOKUP(A32,'BPT List'!B:E,4,),"")</f>
        <v/>
      </c>
    </row>
    <row r="33" spans="1:6" x14ac:dyDescent="0.3">
      <c r="A33" s="97" t="s">
        <v>780</v>
      </c>
      <c r="B33" s="97">
        <f t="shared" si="0"/>
        <v>350</v>
      </c>
      <c r="C33" s="142" t="s">
        <v>781</v>
      </c>
      <c r="D33" s="142" t="s">
        <v>763</v>
      </c>
      <c r="E33" s="97"/>
      <c r="F33" s="97" t="str">
        <f>IFERROR(VLOOKUP(A33,'BPT List'!B:E,4,),"")</f>
        <v>YES</v>
      </c>
    </row>
    <row r="34" spans="1:6" x14ac:dyDescent="0.3">
      <c r="A34" s="97" t="s">
        <v>782</v>
      </c>
      <c r="B34" s="97">
        <f t="shared" si="0"/>
        <v>1797</v>
      </c>
      <c r="C34" s="142" t="s">
        <v>783</v>
      </c>
      <c r="D34" s="142" t="s">
        <v>763</v>
      </c>
      <c r="E34" s="97"/>
      <c r="F34" s="97" t="str">
        <f>IFERROR(VLOOKUP(A34,'BPT List'!B:E,4,),"")</f>
        <v/>
      </c>
    </row>
    <row r="35" spans="1:6" x14ac:dyDescent="0.3">
      <c r="A35" s="97" t="s">
        <v>784</v>
      </c>
      <c r="B35" s="97">
        <f t="shared" si="0"/>
        <v>1799</v>
      </c>
      <c r="C35" s="142" t="s">
        <v>785</v>
      </c>
      <c r="D35" s="142" t="s">
        <v>763</v>
      </c>
      <c r="E35" s="97"/>
      <c r="F35" s="97" t="str">
        <f>IFERROR(VLOOKUP(A35,'BPT List'!B:E,4,),"")</f>
        <v>YES</v>
      </c>
    </row>
    <row r="36" spans="1:6" x14ac:dyDescent="0.3">
      <c r="A36" s="97" t="s">
        <v>786</v>
      </c>
      <c r="B36" s="97">
        <f t="shared" si="0"/>
        <v>1800</v>
      </c>
      <c r="C36" s="142" t="s">
        <v>787</v>
      </c>
      <c r="D36" s="142" t="s">
        <v>763</v>
      </c>
      <c r="E36" s="97"/>
      <c r="F36" s="97" t="str">
        <f>IFERROR(VLOOKUP(A36,'BPT List'!B:E,4,),"")</f>
        <v>YES</v>
      </c>
    </row>
    <row r="37" spans="1:6" x14ac:dyDescent="0.3">
      <c r="A37" s="97" t="s">
        <v>788</v>
      </c>
      <c r="B37" s="97">
        <f t="shared" si="0"/>
        <v>1801</v>
      </c>
      <c r="C37" s="142" t="s">
        <v>789</v>
      </c>
      <c r="D37" s="142" t="s">
        <v>763</v>
      </c>
      <c r="E37" s="97"/>
      <c r="F37" s="97" t="str">
        <f>IFERROR(VLOOKUP(A37,'BPT List'!B:E,4,),"")</f>
        <v/>
      </c>
    </row>
    <row r="38" spans="1:6" x14ac:dyDescent="0.3">
      <c r="A38" s="97" t="s">
        <v>790</v>
      </c>
      <c r="B38" s="97">
        <f t="shared" si="0"/>
        <v>390</v>
      </c>
      <c r="C38" s="142" t="s">
        <v>791</v>
      </c>
      <c r="D38" s="142" t="s">
        <v>763</v>
      </c>
      <c r="E38" s="97"/>
      <c r="F38" s="97" t="str">
        <f>IFERROR(VLOOKUP(A38,'BPT List'!B:E,4,),"")</f>
        <v/>
      </c>
    </row>
    <row r="39" spans="1:6" x14ac:dyDescent="0.3">
      <c r="A39" s="97" t="s">
        <v>792</v>
      </c>
      <c r="B39" s="97">
        <f t="shared" si="0"/>
        <v>1803</v>
      </c>
      <c r="C39" s="142" t="s">
        <v>793</v>
      </c>
      <c r="D39" s="142" t="s">
        <v>763</v>
      </c>
      <c r="E39" s="97"/>
      <c r="F39" s="97" t="str">
        <f>IFERROR(VLOOKUP(A39,'BPT List'!B:E,4,),"")</f>
        <v/>
      </c>
    </row>
    <row r="40" spans="1:6" x14ac:dyDescent="0.3">
      <c r="A40" s="97" t="s">
        <v>794</v>
      </c>
      <c r="B40" s="97">
        <f t="shared" si="0"/>
        <v>1835</v>
      </c>
      <c r="C40" s="142" t="s">
        <v>795</v>
      </c>
      <c r="D40" s="142" t="s">
        <v>763</v>
      </c>
      <c r="E40" s="97"/>
      <c r="F40" s="97" t="str">
        <f>IFERROR(VLOOKUP(A40,'BPT List'!B:E,4,),"")</f>
        <v/>
      </c>
    </row>
    <row r="41" spans="1:6" x14ac:dyDescent="0.3">
      <c r="A41" s="97" t="s">
        <v>796</v>
      </c>
      <c r="B41" s="97">
        <f t="shared" si="0"/>
        <v>1804</v>
      </c>
      <c r="C41" s="142" t="s">
        <v>797</v>
      </c>
      <c r="D41" s="142" t="s">
        <v>763</v>
      </c>
      <c r="E41" s="97"/>
      <c r="F41" s="97" t="str">
        <f>IFERROR(VLOOKUP(A41,'BPT List'!B:E,4,),"")</f>
        <v>YES</v>
      </c>
    </row>
    <row r="42" spans="1:6" x14ac:dyDescent="0.3">
      <c r="A42" s="97" t="s">
        <v>798</v>
      </c>
      <c r="B42" s="97">
        <f t="shared" si="0"/>
        <v>1805</v>
      </c>
      <c r="C42" s="142" t="s">
        <v>799</v>
      </c>
      <c r="D42" s="142" t="s">
        <v>763</v>
      </c>
      <c r="E42" s="97"/>
      <c r="F42" s="97" t="str">
        <f>IFERROR(VLOOKUP(A42,'BPT List'!B:E,4,),"")</f>
        <v/>
      </c>
    </row>
    <row r="43" spans="1:6" x14ac:dyDescent="0.3">
      <c r="A43" s="97" t="s">
        <v>800</v>
      </c>
      <c r="B43" s="97">
        <f t="shared" si="0"/>
        <v>1806</v>
      </c>
      <c r="C43" s="142" t="s">
        <v>801</v>
      </c>
      <c r="D43" s="142" t="s">
        <v>763</v>
      </c>
      <c r="E43" s="97"/>
      <c r="F43" s="97" t="str">
        <f>IFERROR(VLOOKUP(A43,'BPT List'!B:E,4,),"")</f>
        <v/>
      </c>
    </row>
    <row r="44" spans="1:6" x14ac:dyDescent="0.3">
      <c r="A44" s="97" t="s">
        <v>802</v>
      </c>
      <c r="B44" s="97">
        <f t="shared" si="0"/>
        <v>1807</v>
      </c>
      <c r="C44" s="142" t="s">
        <v>803</v>
      </c>
      <c r="D44" s="142" t="s">
        <v>763</v>
      </c>
      <c r="E44" s="97"/>
      <c r="F44" s="97" t="str">
        <f>IFERROR(VLOOKUP(A44,'BPT List'!B:E,4,),"")</f>
        <v>YES</v>
      </c>
    </row>
    <row r="45" spans="1:6" x14ac:dyDescent="0.3">
      <c r="A45" s="97" t="s">
        <v>804</v>
      </c>
      <c r="B45" s="97">
        <f t="shared" si="0"/>
        <v>1810</v>
      </c>
      <c r="C45" s="142" t="s">
        <v>805</v>
      </c>
      <c r="D45" s="142" t="s">
        <v>763</v>
      </c>
      <c r="E45" s="97"/>
      <c r="F45" s="97" t="str">
        <f>IFERROR(VLOOKUP(A45,'BPT List'!B:E,4,),"")</f>
        <v>YES</v>
      </c>
    </row>
    <row r="46" spans="1:6" x14ac:dyDescent="0.3">
      <c r="A46" s="97" t="s">
        <v>806</v>
      </c>
      <c r="B46" s="97">
        <f t="shared" si="0"/>
        <v>1811</v>
      </c>
      <c r="C46" s="142" t="s">
        <v>807</v>
      </c>
      <c r="D46" s="142" t="s">
        <v>763</v>
      </c>
      <c r="E46" s="97"/>
      <c r="F46" s="97" t="str">
        <f>IFERROR(VLOOKUP(A46,'BPT List'!B:E,4,),"")</f>
        <v/>
      </c>
    </row>
    <row r="47" spans="1:6" x14ac:dyDescent="0.3">
      <c r="A47" s="97" t="s">
        <v>808</v>
      </c>
      <c r="B47" s="97">
        <f t="shared" si="0"/>
        <v>1812</v>
      </c>
      <c r="C47" s="142" t="s">
        <v>809</v>
      </c>
      <c r="D47" s="142" t="s">
        <v>763</v>
      </c>
      <c r="E47" s="97"/>
      <c r="F47" s="97" t="str">
        <f>IFERROR(VLOOKUP(A47,'BPT List'!B:E,4,),"")</f>
        <v>YES</v>
      </c>
    </row>
    <row r="48" spans="1:6" x14ac:dyDescent="0.3">
      <c r="A48" s="97" t="s">
        <v>810</v>
      </c>
      <c r="B48" s="97">
        <f t="shared" si="0"/>
        <v>1813</v>
      </c>
      <c r="C48" s="142" t="s">
        <v>811</v>
      </c>
      <c r="D48" s="142" t="s">
        <v>763</v>
      </c>
      <c r="E48" s="97"/>
      <c r="F48" s="97" t="str">
        <f>IFERROR(VLOOKUP(A48,'BPT List'!B:E,4,),"")</f>
        <v>YES</v>
      </c>
    </row>
    <row r="49" spans="1:6" x14ac:dyDescent="0.3">
      <c r="A49" s="97" t="s">
        <v>812</v>
      </c>
      <c r="B49" s="97">
        <f t="shared" si="0"/>
        <v>1814</v>
      </c>
      <c r="C49" s="142" t="s">
        <v>813</v>
      </c>
      <c r="D49" s="142" t="s">
        <v>763</v>
      </c>
      <c r="E49" s="97"/>
      <c r="F49" s="97" t="str">
        <f>IFERROR(VLOOKUP(A49,'BPT List'!B:E,4,),"")</f>
        <v/>
      </c>
    </row>
    <row r="50" spans="1:6" x14ac:dyDescent="0.3">
      <c r="A50" s="97" t="s">
        <v>814</v>
      </c>
      <c r="B50" s="97">
        <f t="shared" si="0"/>
        <v>1817</v>
      </c>
      <c r="C50" s="142" t="s">
        <v>815</v>
      </c>
      <c r="D50" s="142" t="s">
        <v>763</v>
      </c>
      <c r="E50" s="97"/>
      <c r="F50" s="97" t="str">
        <f>IFERROR(VLOOKUP(A50,'BPT List'!B:E,4,),"")</f>
        <v/>
      </c>
    </row>
    <row r="51" spans="1:6" x14ac:dyDescent="0.3">
      <c r="A51" s="97" t="s">
        <v>816</v>
      </c>
      <c r="B51" s="97">
        <f t="shared" si="0"/>
        <v>1819</v>
      </c>
      <c r="C51" s="142" t="s">
        <v>817</v>
      </c>
      <c r="D51" s="142" t="s">
        <v>763</v>
      </c>
      <c r="E51" s="97"/>
      <c r="F51" s="97" t="str">
        <f>IFERROR(VLOOKUP(A51,'BPT List'!B:E,4,),"")</f>
        <v/>
      </c>
    </row>
    <row r="52" spans="1:6" x14ac:dyDescent="0.3">
      <c r="A52" s="97" t="s">
        <v>818</v>
      </c>
      <c r="B52" s="97">
        <f t="shared" si="0"/>
        <v>1821</v>
      </c>
      <c r="C52" s="142" t="s">
        <v>819</v>
      </c>
      <c r="D52" s="142" t="s">
        <v>763</v>
      </c>
      <c r="E52" s="97"/>
      <c r="F52" s="97" t="str">
        <f>IFERROR(VLOOKUP(A52,'BPT List'!B:E,4,),"")</f>
        <v/>
      </c>
    </row>
    <row r="53" spans="1:6" x14ac:dyDescent="0.3">
      <c r="A53" s="97" t="s">
        <v>820</v>
      </c>
      <c r="B53" s="97">
        <f t="shared" si="0"/>
        <v>1822</v>
      </c>
      <c r="C53" s="142" t="s">
        <v>821</v>
      </c>
      <c r="D53" s="142" t="s">
        <v>763</v>
      </c>
      <c r="E53" s="97"/>
      <c r="F53" s="97" t="str">
        <f>IFERROR(VLOOKUP(A53,'BPT List'!B:E,4,),"")</f>
        <v/>
      </c>
    </row>
    <row r="54" spans="1:6" x14ac:dyDescent="0.3">
      <c r="A54" s="97" t="s">
        <v>822</v>
      </c>
      <c r="B54" s="97">
        <f t="shared" si="0"/>
        <v>1823</v>
      </c>
      <c r="C54" s="142" t="s">
        <v>823</v>
      </c>
      <c r="D54" s="142" t="s">
        <v>763</v>
      </c>
      <c r="E54" s="97"/>
      <c r="F54" s="97" t="str">
        <f>IFERROR(VLOOKUP(A54,'BPT List'!B:E,4,),"")</f>
        <v>YES</v>
      </c>
    </row>
    <row r="55" spans="1:6" x14ac:dyDescent="0.3">
      <c r="A55" s="97" t="s">
        <v>824</v>
      </c>
      <c r="B55" s="97">
        <f t="shared" si="0"/>
        <v>1824</v>
      </c>
      <c r="C55" s="142" t="s">
        <v>825</v>
      </c>
      <c r="D55" s="142" t="s">
        <v>763</v>
      </c>
      <c r="E55" s="97"/>
      <c r="F55" s="97" t="str">
        <f>IFERROR(VLOOKUP(A55,'BPT List'!B:E,4,),"")</f>
        <v>YES</v>
      </c>
    </row>
    <row r="56" spans="1:6" x14ac:dyDescent="0.3">
      <c r="A56" s="97" t="s">
        <v>826</v>
      </c>
      <c r="B56" s="97">
        <f t="shared" si="0"/>
        <v>1826</v>
      </c>
      <c r="C56" s="142" t="s">
        <v>827</v>
      </c>
      <c r="D56" s="142" t="s">
        <v>763</v>
      </c>
      <c r="E56" s="97"/>
      <c r="F56" s="97" t="str">
        <f>IFERROR(VLOOKUP(A56,'BPT List'!B:E,4,),"")</f>
        <v/>
      </c>
    </row>
    <row r="57" spans="1:6" x14ac:dyDescent="0.3">
      <c r="A57" s="97" t="s">
        <v>828</v>
      </c>
      <c r="B57" s="97">
        <f t="shared" si="0"/>
        <v>1827</v>
      </c>
      <c r="C57" s="142" t="s">
        <v>829</v>
      </c>
      <c r="D57" s="142" t="s">
        <v>763</v>
      </c>
      <c r="E57" s="97"/>
      <c r="F57" s="97" t="str">
        <f>IFERROR(VLOOKUP(A57,'BPT List'!B:E,4,),"")</f>
        <v/>
      </c>
    </row>
    <row r="58" spans="1:6" x14ac:dyDescent="0.3">
      <c r="A58" s="97" t="s">
        <v>830</v>
      </c>
      <c r="B58" s="97">
        <f t="shared" si="0"/>
        <v>1828</v>
      </c>
      <c r="C58" s="142" t="s">
        <v>831</v>
      </c>
      <c r="D58" s="142" t="s">
        <v>763</v>
      </c>
      <c r="E58" s="97"/>
      <c r="F58" s="97" t="str">
        <f>IFERROR(VLOOKUP(A58,'BPT List'!B:E,4,),"")</f>
        <v/>
      </c>
    </row>
    <row r="59" spans="1:6" x14ac:dyDescent="0.3">
      <c r="A59" s="97" t="s">
        <v>832</v>
      </c>
      <c r="B59" s="97">
        <f t="shared" si="0"/>
        <v>1802</v>
      </c>
      <c r="C59" s="142" t="s">
        <v>833</v>
      </c>
      <c r="D59" s="142" t="s">
        <v>763</v>
      </c>
      <c r="E59" s="97"/>
      <c r="F59" s="97" t="str">
        <f>IFERROR(VLOOKUP(A59,'BPT List'!B:E,4,),"")</f>
        <v/>
      </c>
    </row>
    <row r="60" spans="1:6" x14ac:dyDescent="0.3">
      <c r="A60" s="97" t="s">
        <v>834</v>
      </c>
      <c r="B60" s="97">
        <f t="shared" si="0"/>
        <v>3590</v>
      </c>
      <c r="C60" s="142" t="s">
        <v>835</v>
      </c>
      <c r="D60" s="142" t="s">
        <v>763</v>
      </c>
      <c r="E60" s="97"/>
      <c r="F60" s="97" t="str">
        <f>IFERROR(VLOOKUP(A60,'BPT List'!B:E,4,),"")</f>
        <v>YES</v>
      </c>
    </row>
    <row r="61" spans="1:6" x14ac:dyDescent="0.3">
      <c r="A61" s="97" t="s">
        <v>836</v>
      </c>
      <c r="B61" s="97">
        <f t="shared" si="0"/>
        <v>340</v>
      </c>
      <c r="C61" s="142" t="s">
        <v>837</v>
      </c>
      <c r="D61" s="142" t="s">
        <v>838</v>
      </c>
      <c r="E61" s="97"/>
      <c r="F61" s="97" t="str">
        <f>IFERROR(VLOOKUP(A61,'BPT List'!B:E,4,),"")</f>
        <v>YES</v>
      </c>
    </row>
    <row r="62" spans="1:6" x14ac:dyDescent="0.3">
      <c r="A62" s="97" t="s">
        <v>839</v>
      </c>
      <c r="B62" s="97">
        <f t="shared" si="0"/>
        <v>341</v>
      </c>
      <c r="C62" s="142" t="s">
        <v>840</v>
      </c>
      <c r="D62" s="142" t="s">
        <v>838</v>
      </c>
      <c r="E62" s="97"/>
      <c r="F62" s="97" t="str">
        <f>IFERROR(VLOOKUP(A62,'BPT List'!B:E,4,),"")</f>
        <v/>
      </c>
    </row>
    <row r="63" spans="1:6" x14ac:dyDescent="0.3">
      <c r="A63" s="97" t="s">
        <v>841</v>
      </c>
      <c r="B63" s="97">
        <f t="shared" si="0"/>
        <v>342</v>
      </c>
      <c r="C63" s="142" t="s">
        <v>842</v>
      </c>
      <c r="D63" s="142" t="s">
        <v>838</v>
      </c>
      <c r="E63" s="97"/>
      <c r="F63" s="97" t="str">
        <f>IFERROR(VLOOKUP(A63,'BPT List'!B:E,4,),"")</f>
        <v/>
      </c>
    </row>
    <row r="64" spans="1:6" x14ac:dyDescent="0.3">
      <c r="A64" s="97" t="s">
        <v>843</v>
      </c>
      <c r="B64" s="97">
        <f t="shared" si="0"/>
        <v>343</v>
      </c>
      <c r="C64" s="142" t="s">
        <v>844</v>
      </c>
      <c r="D64" s="142" t="s">
        <v>838</v>
      </c>
      <c r="E64" s="97"/>
      <c r="F64" s="97" t="str">
        <f>IFERROR(VLOOKUP(A64,'BPT List'!B:E,4,),"")</f>
        <v>YES</v>
      </c>
    </row>
    <row r="65" spans="1:6" x14ac:dyDescent="0.3">
      <c r="A65" s="97" t="s">
        <v>845</v>
      </c>
      <c r="B65" s="97">
        <f t="shared" si="0"/>
        <v>344</v>
      </c>
      <c r="C65" s="142" t="s">
        <v>846</v>
      </c>
      <c r="D65" s="142" t="s">
        <v>838</v>
      </c>
      <c r="E65" s="97"/>
      <c r="F65" s="97" t="str">
        <f>IFERROR(VLOOKUP(A65,'BPT List'!B:E,4,),"")</f>
        <v>YES</v>
      </c>
    </row>
    <row r="66" spans="1:6" x14ac:dyDescent="0.3">
      <c r="A66" s="97" t="s">
        <v>847</v>
      </c>
      <c r="B66" s="97">
        <f t="shared" si="0"/>
        <v>345</v>
      </c>
      <c r="C66" s="142" t="s">
        <v>848</v>
      </c>
      <c r="D66" s="142" t="s">
        <v>838</v>
      </c>
      <c r="E66" s="97"/>
      <c r="F66" s="97" t="str">
        <f>IFERROR(VLOOKUP(A66,'BPT List'!B:E,4,),"")</f>
        <v/>
      </c>
    </row>
    <row r="67" spans="1:6" x14ac:dyDescent="0.3">
      <c r="A67" s="97" t="s">
        <v>849</v>
      </c>
      <c r="B67" s="97">
        <f t="shared" ref="B67:B130" si="1">VALUE(RIGHT(A67,4))</f>
        <v>392</v>
      </c>
      <c r="C67" s="142" t="s">
        <v>850</v>
      </c>
      <c r="D67" s="142" t="s">
        <v>838</v>
      </c>
      <c r="E67" s="97"/>
      <c r="F67" s="97" t="str">
        <f>IFERROR(VLOOKUP(A67,'BPT List'!B:E,4,),"")</f>
        <v/>
      </c>
    </row>
    <row r="68" spans="1:6" x14ac:dyDescent="0.3">
      <c r="A68" s="97" t="s">
        <v>851</v>
      </c>
      <c r="B68" s="97">
        <f t="shared" si="1"/>
        <v>347</v>
      </c>
      <c r="C68" s="142" t="s">
        <v>852</v>
      </c>
      <c r="D68" s="142" t="s">
        <v>838</v>
      </c>
      <c r="E68" s="97"/>
      <c r="F68" s="97" t="str">
        <f>IFERROR(VLOOKUP(A68,'BPT List'!B:E,4,),"")</f>
        <v>YES</v>
      </c>
    </row>
    <row r="69" spans="1:6" x14ac:dyDescent="0.3">
      <c r="A69" s="97" t="s">
        <v>853</v>
      </c>
      <c r="B69" s="97">
        <f t="shared" si="1"/>
        <v>348</v>
      </c>
      <c r="C69" s="142" t="s">
        <v>854</v>
      </c>
      <c r="D69" s="142" t="s">
        <v>838</v>
      </c>
      <c r="E69" s="97"/>
      <c r="F69" s="97" t="str">
        <f>IFERROR(VLOOKUP(A69,'BPT List'!B:E,4,),"")</f>
        <v>YES</v>
      </c>
    </row>
    <row r="70" spans="1:6" x14ac:dyDescent="0.3">
      <c r="A70" s="97" t="s">
        <v>855</v>
      </c>
      <c r="B70" s="97">
        <f t="shared" si="1"/>
        <v>349</v>
      </c>
      <c r="C70" s="142" t="s">
        <v>856</v>
      </c>
      <c r="D70" s="142" t="s">
        <v>838</v>
      </c>
      <c r="E70" s="97"/>
      <c r="F70" s="97" t="str">
        <f>IFERROR(VLOOKUP(A70,'BPT List'!B:E,4,),"")</f>
        <v>YES</v>
      </c>
    </row>
    <row r="71" spans="1:6" x14ac:dyDescent="0.3">
      <c r="A71" s="97" t="s">
        <v>857</v>
      </c>
      <c r="B71" s="97">
        <f t="shared" si="1"/>
        <v>354</v>
      </c>
      <c r="C71" s="142" t="s">
        <v>858</v>
      </c>
      <c r="D71" s="142" t="s">
        <v>838</v>
      </c>
      <c r="E71" s="97"/>
      <c r="F71" s="97" t="str">
        <f>IFERROR(VLOOKUP(A71,'BPT List'!B:E,4,),"")</f>
        <v/>
      </c>
    </row>
    <row r="72" spans="1:6" x14ac:dyDescent="0.3">
      <c r="A72" s="97" t="s">
        <v>859</v>
      </c>
      <c r="B72" s="97">
        <f t="shared" si="1"/>
        <v>355</v>
      </c>
      <c r="C72" s="142" t="s">
        <v>860</v>
      </c>
      <c r="D72" s="142" t="s">
        <v>838</v>
      </c>
      <c r="E72" s="97"/>
      <c r="F72" s="97" t="str">
        <f>IFERROR(VLOOKUP(A72,'BPT List'!B:E,4,),"")</f>
        <v>YES</v>
      </c>
    </row>
    <row r="73" spans="1:6" x14ac:dyDescent="0.3">
      <c r="A73" s="97" t="s">
        <v>861</v>
      </c>
      <c r="B73" s="97">
        <f t="shared" si="1"/>
        <v>356</v>
      </c>
      <c r="C73" s="142" t="s">
        <v>862</v>
      </c>
      <c r="D73" s="142" t="s">
        <v>838</v>
      </c>
      <c r="E73" s="97"/>
      <c r="F73" s="97" t="str">
        <f>IFERROR(VLOOKUP(A73,'BPT List'!B:E,4,),"")</f>
        <v/>
      </c>
    </row>
    <row r="74" spans="1:6" x14ac:dyDescent="0.3">
      <c r="A74" s="97" t="s">
        <v>863</v>
      </c>
      <c r="B74" s="97">
        <f t="shared" si="1"/>
        <v>358</v>
      </c>
      <c r="C74" s="142" t="s">
        <v>864</v>
      </c>
      <c r="D74" s="142" t="s">
        <v>838</v>
      </c>
      <c r="E74" s="97"/>
      <c r="F74" s="97" t="str">
        <f>IFERROR(VLOOKUP(A74,'BPT List'!B:E,4,),"")</f>
        <v/>
      </c>
    </row>
    <row r="75" spans="1:6" x14ac:dyDescent="0.3">
      <c r="A75" s="97" t="s">
        <v>865</v>
      </c>
      <c r="B75" s="97">
        <f t="shared" si="1"/>
        <v>359</v>
      </c>
      <c r="C75" s="142" t="s">
        <v>866</v>
      </c>
      <c r="D75" s="142" t="s">
        <v>838</v>
      </c>
      <c r="E75" s="97"/>
      <c r="F75" s="97" t="str">
        <f>IFERROR(VLOOKUP(A75,'BPT List'!B:E,4,),"")</f>
        <v>YES</v>
      </c>
    </row>
    <row r="76" spans="1:6" x14ac:dyDescent="0.3">
      <c r="A76" s="97" t="s">
        <v>867</v>
      </c>
      <c r="B76" s="97">
        <f t="shared" si="1"/>
        <v>360</v>
      </c>
      <c r="C76" s="142" t="s">
        <v>868</v>
      </c>
      <c r="D76" s="142" t="s">
        <v>838</v>
      </c>
      <c r="E76" s="97"/>
      <c r="F76" s="97" t="str">
        <f>IFERROR(VLOOKUP(A76,'BPT List'!B:E,4,),"")</f>
        <v/>
      </c>
    </row>
    <row r="77" spans="1:6" x14ac:dyDescent="0.3">
      <c r="A77" s="97" t="s">
        <v>869</v>
      </c>
      <c r="B77" s="97">
        <f t="shared" si="1"/>
        <v>361</v>
      </c>
      <c r="C77" s="142" t="s">
        <v>870</v>
      </c>
      <c r="D77" s="142" t="s">
        <v>838</v>
      </c>
      <c r="E77" s="97"/>
      <c r="F77" s="97" t="str">
        <f>IFERROR(VLOOKUP(A77,'BPT List'!B:E,4,),"")</f>
        <v/>
      </c>
    </row>
    <row r="78" spans="1:6" x14ac:dyDescent="0.3">
      <c r="A78" s="97" t="s">
        <v>871</v>
      </c>
      <c r="B78" s="97">
        <f t="shared" si="1"/>
        <v>362</v>
      </c>
      <c r="C78" s="142" t="s">
        <v>872</v>
      </c>
      <c r="D78" s="142" t="s">
        <v>838</v>
      </c>
      <c r="E78" s="97"/>
      <c r="F78" s="97" t="str">
        <f>IFERROR(VLOOKUP(A78,'BPT List'!B:E,4,),"")</f>
        <v>YES</v>
      </c>
    </row>
    <row r="79" spans="1:6" x14ac:dyDescent="0.3">
      <c r="A79" s="97" t="s">
        <v>873</v>
      </c>
      <c r="B79" s="97">
        <f t="shared" si="1"/>
        <v>391</v>
      </c>
      <c r="C79" s="142" t="s">
        <v>874</v>
      </c>
      <c r="D79" s="142" t="s">
        <v>838</v>
      </c>
      <c r="E79" s="97"/>
      <c r="F79" s="97" t="str">
        <f>IFERROR(VLOOKUP(A79,'BPT List'!B:E,4,),"")</f>
        <v/>
      </c>
    </row>
    <row r="80" spans="1:6" x14ac:dyDescent="0.3">
      <c r="A80" s="97" t="s">
        <v>875</v>
      </c>
      <c r="B80" s="97">
        <f t="shared" si="1"/>
        <v>364</v>
      </c>
      <c r="C80" s="142" t="s">
        <v>876</v>
      </c>
      <c r="D80" s="142" t="s">
        <v>838</v>
      </c>
      <c r="E80" s="97"/>
      <c r="F80" s="97" t="str">
        <f>IFERROR(VLOOKUP(A80,'BPT List'!B:E,4,),"")</f>
        <v/>
      </c>
    </row>
    <row r="81" spans="1:6" x14ac:dyDescent="0.3">
      <c r="A81" s="97" t="s">
        <v>877</v>
      </c>
      <c r="B81" s="97">
        <f t="shared" si="1"/>
        <v>365</v>
      </c>
      <c r="C81" s="142" t="s">
        <v>878</v>
      </c>
      <c r="D81" s="142" t="s">
        <v>838</v>
      </c>
      <c r="E81" s="97"/>
      <c r="F81" s="97" t="str">
        <f>IFERROR(VLOOKUP(A81,'BPT List'!B:E,4,),"")</f>
        <v/>
      </c>
    </row>
    <row r="82" spans="1:6" x14ac:dyDescent="0.3">
      <c r="A82" s="97" t="s">
        <v>879</v>
      </c>
      <c r="B82" s="97">
        <f t="shared" si="1"/>
        <v>368</v>
      </c>
      <c r="C82" s="142" t="s">
        <v>880</v>
      </c>
      <c r="D82" s="142" t="s">
        <v>838</v>
      </c>
      <c r="E82" s="97"/>
      <c r="F82" s="97" t="str">
        <f>IFERROR(VLOOKUP(A82,'BPT List'!B:E,4,),"")</f>
        <v/>
      </c>
    </row>
    <row r="83" spans="1:6" x14ac:dyDescent="0.3">
      <c r="A83" s="97" t="s">
        <v>881</v>
      </c>
      <c r="B83" s="97">
        <f t="shared" si="1"/>
        <v>3515</v>
      </c>
      <c r="C83" s="142" t="s">
        <v>882</v>
      </c>
      <c r="D83" s="142" t="s">
        <v>838</v>
      </c>
      <c r="E83" s="97"/>
      <c r="F83" s="97" t="str">
        <f>IFERROR(VLOOKUP(A83,'BPT List'!B:E,4,),"")</f>
        <v/>
      </c>
    </row>
    <row r="84" spans="1:6" x14ac:dyDescent="0.3">
      <c r="A84" s="97" t="s">
        <v>883</v>
      </c>
      <c r="B84" s="97">
        <f t="shared" si="1"/>
        <v>369</v>
      </c>
      <c r="C84" s="142" t="s">
        <v>884</v>
      </c>
      <c r="D84" s="142" t="s">
        <v>838</v>
      </c>
      <c r="E84" s="97"/>
      <c r="F84" s="97" t="str">
        <f>IFERROR(VLOOKUP(A84,'BPT List'!B:E,4,),"")</f>
        <v/>
      </c>
    </row>
    <row r="85" spans="1:6" x14ac:dyDescent="0.3">
      <c r="A85" s="97" t="s">
        <v>885</v>
      </c>
      <c r="B85" s="97">
        <f t="shared" si="1"/>
        <v>370</v>
      </c>
      <c r="C85" s="142" t="s">
        <v>886</v>
      </c>
      <c r="D85" s="142" t="s">
        <v>838</v>
      </c>
      <c r="E85" s="97"/>
      <c r="F85" s="97" t="str">
        <f>IFERROR(VLOOKUP(A85,'BPT List'!B:E,4,),"")</f>
        <v>YES</v>
      </c>
    </row>
    <row r="86" spans="1:6" x14ac:dyDescent="0.3">
      <c r="A86" s="97" t="s">
        <v>887</v>
      </c>
      <c r="B86" s="97">
        <f t="shared" si="1"/>
        <v>371</v>
      </c>
      <c r="C86" s="142" t="s">
        <v>888</v>
      </c>
      <c r="D86" s="142" t="s">
        <v>838</v>
      </c>
      <c r="E86" s="97"/>
      <c r="F86" s="97" t="str">
        <f>IFERROR(VLOOKUP(A86,'BPT List'!B:E,4,),"")</f>
        <v/>
      </c>
    </row>
    <row r="87" spans="1:6" x14ac:dyDescent="0.3">
      <c r="A87" s="97" t="s">
        <v>889</v>
      </c>
      <c r="B87" s="97">
        <f t="shared" si="1"/>
        <v>372</v>
      </c>
      <c r="C87" s="142" t="s">
        <v>890</v>
      </c>
      <c r="D87" s="142" t="s">
        <v>838</v>
      </c>
      <c r="E87" s="97"/>
      <c r="F87" s="97" t="str">
        <f>IFERROR(VLOOKUP(A87,'BPT List'!B:E,4,),"")</f>
        <v>YES</v>
      </c>
    </row>
    <row r="88" spans="1:6" x14ac:dyDescent="0.3">
      <c r="A88" s="97" t="s">
        <v>891</v>
      </c>
      <c r="B88" s="97">
        <f t="shared" si="1"/>
        <v>373</v>
      </c>
      <c r="C88" s="142" t="s">
        <v>892</v>
      </c>
      <c r="D88" s="142" t="s">
        <v>838</v>
      </c>
      <c r="E88" s="97"/>
      <c r="F88" s="97" t="str">
        <f>IFERROR(VLOOKUP(A88,'BPT List'!B:E,4,),"")</f>
        <v/>
      </c>
    </row>
    <row r="89" spans="1:6" x14ac:dyDescent="0.3">
      <c r="A89" s="97" t="s">
        <v>893</v>
      </c>
      <c r="B89" s="97">
        <f t="shared" si="1"/>
        <v>374</v>
      </c>
      <c r="C89" s="142" t="s">
        <v>894</v>
      </c>
      <c r="D89" s="142" t="s">
        <v>838</v>
      </c>
      <c r="E89" s="97"/>
      <c r="F89" s="97" t="str">
        <f>IFERROR(VLOOKUP(A89,'BPT List'!B:E,4,),"")</f>
        <v/>
      </c>
    </row>
    <row r="90" spans="1:6" x14ac:dyDescent="0.3">
      <c r="A90" s="97" t="s">
        <v>895</v>
      </c>
      <c r="B90" s="97">
        <f t="shared" si="1"/>
        <v>389</v>
      </c>
      <c r="C90" s="142" t="s">
        <v>896</v>
      </c>
      <c r="D90" s="142" t="s">
        <v>838</v>
      </c>
      <c r="E90" s="97"/>
      <c r="F90" s="97" t="str">
        <f>IFERROR(VLOOKUP(A90,'BPT List'!B:E,4,),"")</f>
        <v/>
      </c>
    </row>
    <row r="91" spans="1:6" x14ac:dyDescent="0.3">
      <c r="A91" s="97" t="s">
        <v>897</v>
      </c>
      <c r="B91" s="97">
        <f t="shared" si="1"/>
        <v>382</v>
      </c>
      <c r="C91" s="142" t="s">
        <v>898</v>
      </c>
      <c r="D91" s="142" t="s">
        <v>838</v>
      </c>
      <c r="E91" s="97"/>
      <c r="F91" s="97" t="str">
        <f>IFERROR(VLOOKUP(A91,'BPT List'!B:E,4,),"")</f>
        <v>YES</v>
      </c>
    </row>
    <row r="92" spans="1:6" x14ac:dyDescent="0.3">
      <c r="A92" s="97" t="s">
        <v>899</v>
      </c>
      <c r="B92" s="97">
        <f t="shared" si="1"/>
        <v>384</v>
      </c>
      <c r="C92" s="142" t="s">
        <v>900</v>
      </c>
      <c r="D92" s="142" t="s">
        <v>838</v>
      </c>
      <c r="E92" s="97"/>
      <c r="F92" s="97" t="str">
        <f>IFERROR(VLOOKUP(A92,'BPT List'!B:E,4,),"")</f>
        <v/>
      </c>
    </row>
    <row r="93" spans="1:6" x14ac:dyDescent="0.3">
      <c r="A93" s="97" t="s">
        <v>901</v>
      </c>
      <c r="B93" s="97">
        <f t="shared" si="1"/>
        <v>386</v>
      </c>
      <c r="C93" s="142" t="s">
        <v>902</v>
      </c>
      <c r="D93" s="142" t="s">
        <v>838</v>
      </c>
      <c r="E93" s="97"/>
      <c r="F93" s="97" t="str">
        <f>IFERROR(VLOOKUP(A93,'BPT List'!B:E,4,),"")</f>
        <v>YES</v>
      </c>
    </row>
    <row r="94" spans="1:6" x14ac:dyDescent="0.3">
      <c r="A94" s="97" t="s">
        <v>903</v>
      </c>
      <c r="B94" s="97">
        <f t="shared" si="1"/>
        <v>387</v>
      </c>
      <c r="C94" s="142" t="s">
        <v>904</v>
      </c>
      <c r="D94" s="142" t="s">
        <v>838</v>
      </c>
      <c r="E94" s="97"/>
      <c r="F94" s="97" t="str">
        <f>IFERROR(VLOOKUP(A94,'BPT List'!B:E,4,),"")</f>
        <v/>
      </c>
    </row>
    <row r="95" spans="1:6" x14ac:dyDescent="0.3">
      <c r="A95" s="97" t="s">
        <v>905</v>
      </c>
      <c r="B95" s="97">
        <f t="shared" si="1"/>
        <v>388</v>
      </c>
      <c r="C95" s="142" t="s">
        <v>906</v>
      </c>
      <c r="D95" s="142" t="s">
        <v>838</v>
      </c>
      <c r="E95" s="97"/>
      <c r="F95" s="97" t="str">
        <f>IFERROR(VLOOKUP(A95,'BPT List'!B:E,4,),"")</f>
        <v/>
      </c>
    </row>
    <row r="96" spans="1:6" x14ac:dyDescent="0.3">
      <c r="A96" s="97" t="s">
        <v>907</v>
      </c>
      <c r="B96" s="97">
        <f t="shared" si="1"/>
        <v>394</v>
      </c>
      <c r="C96" s="142" t="s">
        <v>908</v>
      </c>
      <c r="D96" s="142" t="s">
        <v>909</v>
      </c>
      <c r="E96" s="97"/>
      <c r="F96" s="97" t="str">
        <f>IFERROR(VLOOKUP(A96,'BPT List'!B:E,4,),"")</f>
        <v/>
      </c>
    </row>
    <row r="97" spans="1:6" x14ac:dyDescent="0.3">
      <c r="A97" s="97" t="s">
        <v>910</v>
      </c>
      <c r="B97" s="97">
        <f t="shared" si="1"/>
        <v>395</v>
      </c>
      <c r="C97" s="142" t="s">
        <v>911</v>
      </c>
      <c r="D97" s="142" t="s">
        <v>909</v>
      </c>
      <c r="E97" s="97"/>
      <c r="F97" s="97" t="str">
        <f>IFERROR(VLOOKUP(A97,'BPT List'!B:E,4,),"")</f>
        <v/>
      </c>
    </row>
    <row r="98" spans="1:6" x14ac:dyDescent="0.3">
      <c r="A98" s="97" t="s">
        <v>912</v>
      </c>
      <c r="B98" s="97">
        <f t="shared" si="1"/>
        <v>396</v>
      </c>
      <c r="C98" s="142" t="s">
        <v>913</v>
      </c>
      <c r="D98" s="142" t="s">
        <v>909</v>
      </c>
      <c r="E98" s="97"/>
      <c r="F98" s="97" t="str">
        <f>IFERROR(VLOOKUP(A98,'BPT List'!B:E,4,),"")</f>
        <v/>
      </c>
    </row>
    <row r="99" spans="1:6" x14ac:dyDescent="0.3">
      <c r="A99" s="97" t="s">
        <v>914</v>
      </c>
      <c r="B99" s="97">
        <f t="shared" si="1"/>
        <v>601</v>
      </c>
      <c r="C99" s="142" t="s">
        <v>915</v>
      </c>
      <c r="D99" s="142" t="s">
        <v>909</v>
      </c>
      <c r="E99" s="97"/>
      <c r="F99" s="97" t="str">
        <f>IFERROR(VLOOKUP(A99,'BPT List'!B:E,4,),"")</f>
        <v/>
      </c>
    </row>
    <row r="100" spans="1:6" x14ac:dyDescent="0.3">
      <c r="A100" s="97" t="s">
        <v>916</v>
      </c>
      <c r="B100" s="97">
        <f t="shared" si="1"/>
        <v>602</v>
      </c>
      <c r="C100" s="142" t="s">
        <v>917</v>
      </c>
      <c r="D100" s="142" t="s">
        <v>909</v>
      </c>
      <c r="E100" s="97"/>
      <c r="F100" s="97" t="str">
        <f>IFERROR(VLOOKUP(A100,'BPT List'!B:E,4,),"")</f>
        <v/>
      </c>
    </row>
    <row r="101" spans="1:6" x14ac:dyDescent="0.3">
      <c r="A101" s="97" t="s">
        <v>918</v>
      </c>
      <c r="B101" s="97">
        <f t="shared" si="1"/>
        <v>399</v>
      </c>
      <c r="C101" s="142" t="s">
        <v>919</v>
      </c>
      <c r="D101" s="142" t="s">
        <v>909</v>
      </c>
      <c r="E101" s="97"/>
      <c r="F101" s="97" t="str">
        <f>IFERROR(VLOOKUP(A101,'BPT List'!B:E,4,),"")</f>
        <v/>
      </c>
    </row>
    <row r="102" spans="1:6" x14ac:dyDescent="0.3">
      <c r="A102" s="97" t="s">
        <v>920</v>
      </c>
      <c r="B102" s="97">
        <f t="shared" si="1"/>
        <v>400</v>
      </c>
      <c r="C102" s="142" t="s">
        <v>921</v>
      </c>
      <c r="D102" s="142" t="s">
        <v>909</v>
      </c>
      <c r="E102" s="97"/>
      <c r="F102" s="97" t="str">
        <f>IFERROR(VLOOKUP(A102,'BPT List'!B:E,4,),"")</f>
        <v/>
      </c>
    </row>
    <row r="103" spans="1:6" x14ac:dyDescent="0.3">
      <c r="A103" s="97" t="s">
        <v>922</v>
      </c>
      <c r="B103" s="97">
        <f t="shared" si="1"/>
        <v>401</v>
      </c>
      <c r="C103" s="142" t="s">
        <v>923</v>
      </c>
      <c r="D103" s="142" t="s">
        <v>909</v>
      </c>
      <c r="E103" s="97"/>
      <c r="F103" s="97" t="str">
        <f>IFERROR(VLOOKUP(A103,'BPT List'!B:E,4,),"")</f>
        <v>YES</v>
      </c>
    </row>
    <row r="104" spans="1:6" x14ac:dyDescent="0.3">
      <c r="A104" s="97" t="s">
        <v>924</v>
      </c>
      <c r="B104" s="97">
        <f t="shared" si="1"/>
        <v>442</v>
      </c>
      <c r="C104" s="142" t="s">
        <v>925</v>
      </c>
      <c r="D104" s="142" t="s">
        <v>909</v>
      </c>
      <c r="E104" s="97"/>
      <c r="F104" s="97" t="str">
        <f>IFERROR(VLOOKUP(A104,'BPT List'!B:E,4,),"")</f>
        <v>YES</v>
      </c>
    </row>
    <row r="105" spans="1:6" x14ac:dyDescent="0.3">
      <c r="A105" s="97" t="s">
        <v>926</v>
      </c>
      <c r="B105" s="97">
        <f t="shared" si="1"/>
        <v>403</v>
      </c>
      <c r="C105" s="142" t="s">
        <v>927</v>
      </c>
      <c r="D105" s="142" t="s">
        <v>909</v>
      </c>
      <c r="E105" s="97"/>
      <c r="F105" s="97" t="str">
        <f>IFERROR(VLOOKUP(A105,'BPT List'!B:E,4,),"")</f>
        <v/>
      </c>
    </row>
    <row r="106" spans="1:6" x14ac:dyDescent="0.3">
      <c r="A106" s="97" t="s">
        <v>928</v>
      </c>
      <c r="B106" s="97">
        <f t="shared" si="1"/>
        <v>398</v>
      </c>
      <c r="C106" s="142" t="s">
        <v>929</v>
      </c>
      <c r="D106" s="142" t="s">
        <v>909</v>
      </c>
      <c r="E106" s="97"/>
      <c r="F106" s="97" t="str">
        <f>IFERROR(VLOOKUP(A106,'BPT List'!B:E,4,),"")</f>
        <v/>
      </c>
    </row>
    <row r="107" spans="1:6" x14ac:dyDescent="0.3">
      <c r="A107" s="97" t="s">
        <v>930</v>
      </c>
      <c r="B107" s="97">
        <f t="shared" si="1"/>
        <v>405</v>
      </c>
      <c r="C107" s="142" t="s">
        <v>931</v>
      </c>
      <c r="D107" s="142" t="s">
        <v>909</v>
      </c>
      <c r="E107" s="97"/>
      <c r="F107" s="97" t="str">
        <f>IFERROR(VLOOKUP(A107,'BPT List'!B:E,4,),"")</f>
        <v/>
      </c>
    </row>
    <row r="108" spans="1:6" x14ac:dyDescent="0.3">
      <c r="A108" s="97" t="s">
        <v>932</v>
      </c>
      <c r="B108" s="97">
        <f t="shared" si="1"/>
        <v>603</v>
      </c>
      <c r="C108" s="142" t="s">
        <v>933</v>
      </c>
      <c r="D108" s="142" t="s">
        <v>909</v>
      </c>
      <c r="E108" s="97"/>
      <c r="F108" s="97" t="str">
        <f>IFERROR(VLOOKUP(A108,'BPT List'!B:E,4,),"")</f>
        <v/>
      </c>
    </row>
    <row r="109" spans="1:6" x14ac:dyDescent="0.3">
      <c r="A109" s="97" t="s">
        <v>934</v>
      </c>
      <c r="B109" s="97">
        <f t="shared" si="1"/>
        <v>408</v>
      </c>
      <c r="C109" s="142" t="s">
        <v>935</v>
      </c>
      <c r="D109" s="142" t="s">
        <v>909</v>
      </c>
      <c r="E109" s="97"/>
      <c r="F109" s="97" t="str">
        <f>IFERROR(VLOOKUP(A109,'BPT List'!B:E,4,),"")</f>
        <v>YES</v>
      </c>
    </row>
    <row r="110" spans="1:6" x14ac:dyDescent="0.3">
      <c r="A110" s="97" t="s">
        <v>936</v>
      </c>
      <c r="B110" s="97">
        <f t="shared" si="1"/>
        <v>409</v>
      </c>
      <c r="C110" s="142" t="s">
        <v>937</v>
      </c>
      <c r="D110" s="142" t="s">
        <v>909</v>
      </c>
      <c r="E110" s="97"/>
      <c r="F110" s="97" t="str">
        <f>IFERROR(VLOOKUP(A110,'BPT List'!B:E,4,),"")</f>
        <v/>
      </c>
    </row>
    <row r="111" spans="1:6" x14ac:dyDescent="0.3">
      <c r="A111" s="97" t="s">
        <v>938</v>
      </c>
      <c r="B111" s="97">
        <f t="shared" si="1"/>
        <v>605</v>
      </c>
      <c r="C111" s="142" t="s">
        <v>939</v>
      </c>
      <c r="D111" s="142" t="s">
        <v>909</v>
      </c>
      <c r="E111" s="97"/>
      <c r="F111" s="97" t="str">
        <f>IFERROR(VLOOKUP(A111,'BPT List'!B:E,4,),"")</f>
        <v/>
      </c>
    </row>
    <row r="112" spans="1:6" x14ac:dyDescent="0.3">
      <c r="A112" s="97" t="s">
        <v>940</v>
      </c>
      <c r="B112" s="97">
        <f t="shared" si="1"/>
        <v>412</v>
      </c>
      <c r="C112" s="142" t="s">
        <v>941</v>
      </c>
      <c r="D112" s="142" t="s">
        <v>909</v>
      </c>
      <c r="E112" s="97"/>
      <c r="F112" s="97" t="str">
        <f>IFERROR(VLOOKUP(A112,'BPT List'!B:E,4,),"")</f>
        <v/>
      </c>
    </row>
    <row r="113" spans="1:6" x14ac:dyDescent="0.3">
      <c r="A113" s="97" t="s">
        <v>942</v>
      </c>
      <c r="B113" s="97">
        <f t="shared" si="1"/>
        <v>414</v>
      </c>
      <c r="C113" s="142" t="s">
        <v>943</v>
      </c>
      <c r="D113" s="142" t="s">
        <v>909</v>
      </c>
      <c r="E113" s="97"/>
      <c r="F113" s="97" t="str">
        <f>IFERROR(VLOOKUP(A113,'BPT List'!B:E,4,),"")</f>
        <v>YES</v>
      </c>
    </row>
    <row r="114" spans="1:6" x14ac:dyDescent="0.3">
      <c r="A114" s="97" t="s">
        <v>944</v>
      </c>
      <c r="B114" s="97">
        <f t="shared" si="1"/>
        <v>606</v>
      </c>
      <c r="C114" s="142" t="s">
        <v>945</v>
      </c>
      <c r="D114" s="142" t="s">
        <v>909</v>
      </c>
      <c r="E114" s="97"/>
      <c r="F114" s="97" t="str">
        <f>IFERROR(VLOOKUP(A114,'BPT List'!B:E,4,),"")</f>
        <v/>
      </c>
    </row>
    <row r="115" spans="1:6" x14ac:dyDescent="0.3">
      <c r="A115" s="97" t="s">
        <v>946</v>
      </c>
      <c r="B115" s="97">
        <f t="shared" si="1"/>
        <v>607</v>
      </c>
      <c r="C115" s="142" t="s">
        <v>947</v>
      </c>
      <c r="D115" s="142" t="s">
        <v>909</v>
      </c>
      <c r="E115" s="97"/>
      <c r="F115" s="97" t="str">
        <f>IFERROR(VLOOKUP(A115,'BPT List'!B:E,4,),"")</f>
        <v/>
      </c>
    </row>
    <row r="116" spans="1:6" x14ac:dyDescent="0.3">
      <c r="A116" s="97" t="s">
        <v>948</v>
      </c>
      <c r="B116" s="97">
        <f t="shared" si="1"/>
        <v>608</v>
      </c>
      <c r="C116" s="142" t="s">
        <v>949</v>
      </c>
      <c r="D116" s="142" t="s">
        <v>909</v>
      </c>
      <c r="E116" s="97"/>
      <c r="F116" s="97" t="str">
        <f>IFERROR(VLOOKUP(A116,'BPT List'!B:E,4,),"")</f>
        <v/>
      </c>
    </row>
    <row r="117" spans="1:6" x14ac:dyDescent="0.3">
      <c r="A117" s="97" t="s">
        <v>950</v>
      </c>
      <c r="B117" s="97">
        <f t="shared" si="1"/>
        <v>416</v>
      </c>
      <c r="C117" s="142" t="s">
        <v>951</v>
      </c>
      <c r="D117" s="142" t="s">
        <v>909</v>
      </c>
      <c r="E117" s="97"/>
      <c r="F117" s="97" t="str">
        <f>IFERROR(VLOOKUP(A117,'BPT List'!B:E,4,),"")</f>
        <v/>
      </c>
    </row>
    <row r="118" spans="1:6" x14ac:dyDescent="0.3">
      <c r="A118" s="97" t="s">
        <v>952</v>
      </c>
      <c r="B118" s="97">
        <f t="shared" si="1"/>
        <v>417</v>
      </c>
      <c r="C118" s="142" t="s">
        <v>953</v>
      </c>
      <c r="D118" s="142" t="s">
        <v>909</v>
      </c>
      <c r="E118" s="97"/>
      <c r="F118" s="97" t="str">
        <f>IFERROR(VLOOKUP(A118,'BPT List'!B:E,4,),"")</f>
        <v>YES</v>
      </c>
    </row>
    <row r="119" spans="1:6" x14ac:dyDescent="0.3">
      <c r="A119" s="97" t="s">
        <v>954</v>
      </c>
      <c r="B119" s="97">
        <f t="shared" si="1"/>
        <v>418</v>
      </c>
      <c r="C119" s="142" t="s">
        <v>955</v>
      </c>
      <c r="D119" s="142" t="s">
        <v>909</v>
      </c>
      <c r="E119" s="97"/>
      <c r="F119" s="97" t="str">
        <f>IFERROR(VLOOKUP(A119,'BPT List'!B:E,4,),"")</f>
        <v/>
      </c>
    </row>
    <row r="120" spans="1:6" x14ac:dyDescent="0.3">
      <c r="A120" s="97" t="s">
        <v>956</v>
      </c>
      <c r="B120" s="97">
        <f t="shared" si="1"/>
        <v>420</v>
      </c>
      <c r="C120" s="142" t="s">
        <v>957</v>
      </c>
      <c r="D120" s="142" t="s">
        <v>909</v>
      </c>
      <c r="E120" s="97"/>
      <c r="F120" s="97" t="str">
        <f>IFERROR(VLOOKUP(A120,'BPT List'!B:E,4,),"")</f>
        <v/>
      </c>
    </row>
    <row r="121" spans="1:6" x14ac:dyDescent="0.3">
      <c r="A121" s="97" t="s">
        <v>958</v>
      </c>
      <c r="B121" s="97">
        <f t="shared" si="1"/>
        <v>421</v>
      </c>
      <c r="C121" s="142" t="s">
        <v>959</v>
      </c>
      <c r="D121" s="142" t="s">
        <v>909</v>
      </c>
      <c r="E121" s="97"/>
      <c r="F121" s="97" t="str">
        <f>IFERROR(VLOOKUP(A121,'BPT List'!B:E,4,),"")</f>
        <v/>
      </c>
    </row>
    <row r="122" spans="1:6" x14ac:dyDescent="0.3">
      <c r="A122" s="97" t="s">
        <v>960</v>
      </c>
      <c r="B122" s="97">
        <f t="shared" si="1"/>
        <v>423</v>
      </c>
      <c r="C122" s="142" t="s">
        <v>961</v>
      </c>
      <c r="D122" s="142" t="s">
        <v>909</v>
      </c>
      <c r="E122" s="97"/>
      <c r="F122" s="97" t="str">
        <f>IFERROR(VLOOKUP(A122,'BPT List'!B:E,4,),"")</f>
        <v/>
      </c>
    </row>
    <row r="123" spans="1:6" x14ac:dyDescent="0.3">
      <c r="A123" s="97" t="s">
        <v>962</v>
      </c>
      <c r="B123" s="97">
        <f t="shared" si="1"/>
        <v>233</v>
      </c>
      <c r="C123" s="142" t="s">
        <v>963</v>
      </c>
      <c r="D123" s="142" t="s">
        <v>909</v>
      </c>
      <c r="E123" s="97"/>
      <c r="F123" s="97" t="str">
        <f>IFERROR(VLOOKUP(A123,'BPT List'!B:E,4,),"")</f>
        <v/>
      </c>
    </row>
    <row r="124" spans="1:6" x14ac:dyDescent="0.3">
      <c r="A124" s="97" t="s">
        <v>964</v>
      </c>
      <c r="B124" s="97">
        <f t="shared" si="1"/>
        <v>609</v>
      </c>
      <c r="C124" s="142" t="s">
        <v>965</v>
      </c>
      <c r="D124" s="142" t="s">
        <v>909</v>
      </c>
      <c r="E124" s="97"/>
      <c r="F124" s="97" t="str">
        <f>IFERROR(VLOOKUP(A124,'BPT List'!B:E,4,),"")</f>
        <v>YES</v>
      </c>
    </row>
    <row r="125" spans="1:6" x14ac:dyDescent="0.3">
      <c r="A125" s="97" t="s">
        <v>966</v>
      </c>
      <c r="B125" s="97">
        <f t="shared" si="1"/>
        <v>424</v>
      </c>
      <c r="C125" s="142" t="s">
        <v>967</v>
      </c>
      <c r="D125" s="142" t="s">
        <v>909</v>
      </c>
      <c r="E125" s="97"/>
      <c r="F125" s="97" t="str">
        <f>IFERROR(VLOOKUP(A125,'BPT List'!B:E,4,),"")</f>
        <v/>
      </c>
    </row>
    <row r="126" spans="1:6" x14ac:dyDescent="0.3">
      <c r="A126" s="97" t="s">
        <v>968</v>
      </c>
      <c r="B126" s="97">
        <f t="shared" si="1"/>
        <v>610</v>
      </c>
      <c r="C126" s="142" t="s">
        <v>969</v>
      </c>
      <c r="D126" s="142" t="s">
        <v>909</v>
      </c>
      <c r="E126" s="97"/>
      <c r="F126" s="97" t="str">
        <f>IFERROR(VLOOKUP(A126,'BPT List'!B:E,4,),"")</f>
        <v/>
      </c>
    </row>
    <row r="127" spans="1:6" x14ac:dyDescent="0.3">
      <c r="A127" s="97" t="s">
        <v>970</v>
      </c>
      <c r="B127" s="97">
        <f t="shared" si="1"/>
        <v>426</v>
      </c>
      <c r="C127" s="142" t="s">
        <v>971</v>
      </c>
      <c r="D127" s="142" t="s">
        <v>909</v>
      </c>
      <c r="E127" s="97"/>
      <c r="F127" s="97" t="str">
        <f>IFERROR(VLOOKUP(A127,'BPT List'!B:E,4,),"")</f>
        <v/>
      </c>
    </row>
    <row r="128" spans="1:6" x14ac:dyDescent="0.3">
      <c r="A128" s="97" t="s">
        <v>972</v>
      </c>
      <c r="B128" s="97">
        <f t="shared" si="1"/>
        <v>611</v>
      </c>
      <c r="C128" s="142" t="s">
        <v>973</v>
      </c>
      <c r="D128" s="142" t="s">
        <v>909</v>
      </c>
      <c r="E128" s="97"/>
      <c r="F128" s="97" t="str">
        <f>IFERROR(VLOOKUP(A128,'BPT List'!B:E,4,),"")</f>
        <v/>
      </c>
    </row>
    <row r="129" spans="1:6" x14ac:dyDescent="0.3">
      <c r="A129" s="97" t="s">
        <v>974</v>
      </c>
      <c r="B129" s="97">
        <f t="shared" si="1"/>
        <v>612</v>
      </c>
      <c r="C129" s="142" t="s">
        <v>975</v>
      </c>
      <c r="D129" s="142" t="s">
        <v>909</v>
      </c>
      <c r="E129" s="97"/>
      <c r="F129" s="97" t="str">
        <f>IFERROR(VLOOKUP(A129,'BPT List'!B:E,4,),"")</f>
        <v/>
      </c>
    </row>
    <row r="130" spans="1:6" x14ac:dyDescent="0.3">
      <c r="A130" s="97" t="s">
        <v>976</v>
      </c>
      <c r="B130" s="97">
        <f t="shared" si="1"/>
        <v>613</v>
      </c>
      <c r="C130" s="142" t="s">
        <v>977</v>
      </c>
      <c r="D130" s="142" t="s">
        <v>909</v>
      </c>
      <c r="E130" s="97"/>
      <c r="F130" s="97" t="str">
        <f>IFERROR(VLOOKUP(A130,'BPT List'!B:E,4,),"")</f>
        <v/>
      </c>
    </row>
    <row r="131" spans="1:6" x14ac:dyDescent="0.3">
      <c r="A131" s="97" t="s">
        <v>978</v>
      </c>
      <c r="B131" s="97">
        <f t="shared" ref="B131:B194" si="2">VALUE(RIGHT(A131,4))</f>
        <v>614</v>
      </c>
      <c r="C131" s="142" t="s">
        <v>979</v>
      </c>
      <c r="D131" s="142" t="s">
        <v>909</v>
      </c>
      <c r="E131" s="97"/>
      <c r="F131" s="97" t="str">
        <f>IFERROR(VLOOKUP(A131,'BPT List'!B:E,4,),"")</f>
        <v>YES</v>
      </c>
    </row>
    <row r="132" spans="1:6" x14ac:dyDescent="0.3">
      <c r="A132" s="97" t="s">
        <v>980</v>
      </c>
      <c r="B132" s="97">
        <f t="shared" si="2"/>
        <v>430</v>
      </c>
      <c r="C132" s="142" t="s">
        <v>981</v>
      </c>
      <c r="D132" s="142" t="s">
        <v>909</v>
      </c>
      <c r="E132" s="97"/>
      <c r="F132" s="97" t="str">
        <f>IFERROR(VLOOKUP(A132,'BPT List'!B:E,4,),"")</f>
        <v>YES</v>
      </c>
    </row>
    <row r="133" spans="1:6" x14ac:dyDescent="0.3">
      <c r="A133" s="97" t="s">
        <v>982</v>
      </c>
      <c r="B133" s="97">
        <f t="shared" si="2"/>
        <v>432</v>
      </c>
      <c r="C133" s="142" t="s">
        <v>983</v>
      </c>
      <c r="D133" s="142" t="s">
        <v>909</v>
      </c>
      <c r="E133" s="97"/>
      <c r="F133" s="97" t="str">
        <f>IFERROR(VLOOKUP(A133,'BPT List'!B:E,4,),"")</f>
        <v/>
      </c>
    </row>
    <row r="134" spans="1:6" x14ac:dyDescent="0.3">
      <c r="A134" s="97" t="s">
        <v>984</v>
      </c>
      <c r="B134" s="97">
        <f t="shared" si="2"/>
        <v>446</v>
      </c>
      <c r="C134" s="142" t="s">
        <v>985</v>
      </c>
      <c r="D134" s="142" t="s">
        <v>909</v>
      </c>
      <c r="E134" s="97"/>
      <c r="F134" s="97" t="str">
        <f>IFERROR(VLOOKUP(A134,'BPT List'!B:E,4,),"")</f>
        <v/>
      </c>
    </row>
    <row r="135" spans="1:6" x14ac:dyDescent="0.3">
      <c r="A135" s="97" t="s">
        <v>986</v>
      </c>
      <c r="B135" s="97">
        <f t="shared" si="2"/>
        <v>445</v>
      </c>
      <c r="C135" s="142" t="s">
        <v>987</v>
      </c>
      <c r="D135" s="142" t="s">
        <v>909</v>
      </c>
      <c r="E135" s="97"/>
      <c r="F135" s="97" t="str">
        <f>IFERROR(VLOOKUP(A135,'BPT List'!B:E,4,),"")</f>
        <v/>
      </c>
    </row>
    <row r="136" spans="1:6" x14ac:dyDescent="0.3">
      <c r="A136" s="97" t="s">
        <v>988</v>
      </c>
      <c r="B136" s="97">
        <f t="shared" si="2"/>
        <v>616</v>
      </c>
      <c r="C136" s="142" t="s">
        <v>989</v>
      </c>
      <c r="D136" s="142" t="s">
        <v>909</v>
      </c>
      <c r="E136" s="97"/>
      <c r="F136" s="97" t="str">
        <f>IFERROR(VLOOKUP(A136,'BPT List'!B:E,4,),"")</f>
        <v/>
      </c>
    </row>
    <row r="137" spans="1:6" x14ac:dyDescent="0.3">
      <c r="A137" s="97" t="s">
        <v>990</v>
      </c>
      <c r="B137" s="97">
        <f t="shared" si="2"/>
        <v>435</v>
      </c>
      <c r="C137" s="142" t="s">
        <v>991</v>
      </c>
      <c r="D137" s="142" t="s">
        <v>909</v>
      </c>
      <c r="E137" s="97"/>
      <c r="F137" s="97" t="str">
        <f>IFERROR(VLOOKUP(A137,'BPT List'!B:E,4,),"")</f>
        <v>YES</v>
      </c>
    </row>
    <row r="138" spans="1:6" x14ac:dyDescent="0.3">
      <c r="A138" s="97" t="s">
        <v>992</v>
      </c>
      <c r="B138" s="97">
        <f t="shared" si="2"/>
        <v>436</v>
      </c>
      <c r="C138" s="142" t="s">
        <v>993</v>
      </c>
      <c r="D138" s="142" t="s">
        <v>909</v>
      </c>
      <c r="E138" s="97"/>
      <c r="F138" s="97" t="str">
        <f>IFERROR(VLOOKUP(A138,'BPT List'!B:E,4,),"")</f>
        <v/>
      </c>
    </row>
    <row r="139" spans="1:6" x14ac:dyDescent="0.3">
      <c r="A139" s="97" t="s">
        <v>994</v>
      </c>
      <c r="B139" s="97">
        <f t="shared" si="2"/>
        <v>438</v>
      </c>
      <c r="C139" s="142" t="s">
        <v>995</v>
      </c>
      <c r="D139" s="142" t="s">
        <v>909</v>
      </c>
      <c r="E139" s="97"/>
      <c r="F139" s="97" t="str">
        <f>IFERROR(VLOOKUP(A139,'BPT List'!B:E,4,),"")</f>
        <v/>
      </c>
    </row>
    <row r="140" spans="1:6" x14ac:dyDescent="0.3">
      <c r="A140" s="97" t="s">
        <v>996</v>
      </c>
      <c r="B140" s="97">
        <f t="shared" si="2"/>
        <v>617</v>
      </c>
      <c r="C140" s="142" t="s">
        <v>997</v>
      </c>
      <c r="D140" s="142" t="s">
        <v>909</v>
      </c>
      <c r="E140" s="97"/>
      <c r="F140" s="97" t="str">
        <f>IFERROR(VLOOKUP(A140,'BPT List'!B:E,4,),"")</f>
        <v>YES</v>
      </c>
    </row>
    <row r="141" spans="1:6" x14ac:dyDescent="0.3">
      <c r="A141" s="97" t="s">
        <v>998</v>
      </c>
      <c r="B141" s="97">
        <f t="shared" si="2"/>
        <v>1334</v>
      </c>
      <c r="C141" s="142" t="s">
        <v>999</v>
      </c>
      <c r="D141" s="142" t="s">
        <v>1000</v>
      </c>
      <c r="E141" s="97"/>
      <c r="F141" s="97" t="str">
        <f>IFERROR(VLOOKUP(A141,'BPT List'!B:E,4,),"")</f>
        <v/>
      </c>
    </row>
    <row r="142" spans="1:6" x14ac:dyDescent="0.3">
      <c r="A142" s="97" t="s">
        <v>1001</v>
      </c>
      <c r="B142" s="97">
        <f t="shared" si="2"/>
        <v>1335</v>
      </c>
      <c r="C142" s="142" t="s">
        <v>1002</v>
      </c>
      <c r="D142" s="142" t="s">
        <v>1000</v>
      </c>
      <c r="E142" s="97"/>
      <c r="F142" s="97" t="str">
        <f>IFERROR(VLOOKUP(A142,'BPT List'!B:E,4,),"")</f>
        <v/>
      </c>
    </row>
    <row r="143" spans="1:6" x14ac:dyDescent="0.3">
      <c r="A143" s="97" t="s">
        <v>1003</v>
      </c>
      <c r="B143" s="97">
        <f t="shared" si="2"/>
        <v>1336</v>
      </c>
      <c r="C143" s="142" t="s">
        <v>1004</v>
      </c>
      <c r="D143" s="142" t="s">
        <v>1000</v>
      </c>
      <c r="E143" s="97"/>
      <c r="F143" s="97" t="str">
        <f>IFERROR(VLOOKUP(A143,'BPT List'!B:E,4,),"")</f>
        <v/>
      </c>
    </row>
    <row r="144" spans="1:6" x14ac:dyDescent="0.3">
      <c r="A144" s="97" t="s">
        <v>1005</v>
      </c>
      <c r="B144" s="97">
        <f t="shared" si="2"/>
        <v>1337</v>
      </c>
      <c r="C144" s="142" t="s">
        <v>1006</v>
      </c>
      <c r="D144" s="142" t="s">
        <v>1000</v>
      </c>
      <c r="E144" s="97"/>
      <c r="F144" s="97" t="str">
        <f>IFERROR(VLOOKUP(A144,'BPT List'!B:E,4,),"")</f>
        <v>YES</v>
      </c>
    </row>
    <row r="145" spans="1:6" x14ac:dyDescent="0.3">
      <c r="A145" s="97" t="s">
        <v>1007</v>
      </c>
      <c r="B145" s="97">
        <f t="shared" si="2"/>
        <v>1338</v>
      </c>
      <c r="C145" s="142" t="s">
        <v>1008</v>
      </c>
      <c r="D145" s="142" t="s">
        <v>1000</v>
      </c>
      <c r="E145" s="97"/>
      <c r="F145" s="97" t="str">
        <f>IFERROR(VLOOKUP(A145,'BPT List'!B:E,4,),"")</f>
        <v>YES</v>
      </c>
    </row>
    <row r="146" spans="1:6" x14ac:dyDescent="0.3">
      <c r="A146" s="97" t="s">
        <v>1009</v>
      </c>
      <c r="B146" s="97">
        <f t="shared" si="2"/>
        <v>1340</v>
      </c>
      <c r="C146" s="142" t="s">
        <v>1010</v>
      </c>
      <c r="D146" s="142" t="s">
        <v>1000</v>
      </c>
      <c r="E146" s="97"/>
      <c r="F146" s="97" t="str">
        <f>IFERROR(VLOOKUP(A146,'BPT List'!B:E,4,),"")</f>
        <v/>
      </c>
    </row>
    <row r="147" spans="1:6" x14ac:dyDescent="0.3">
      <c r="A147" s="97" t="s">
        <v>1011</v>
      </c>
      <c r="B147" s="97">
        <f t="shared" si="2"/>
        <v>1343</v>
      </c>
      <c r="C147" s="142" t="s">
        <v>1012</v>
      </c>
      <c r="D147" s="142" t="s">
        <v>1000</v>
      </c>
      <c r="E147" s="97"/>
      <c r="F147" s="97" t="str">
        <f>IFERROR(VLOOKUP(A147,'BPT List'!B:E,4,),"")</f>
        <v>YES</v>
      </c>
    </row>
    <row r="148" spans="1:6" x14ac:dyDescent="0.3">
      <c r="A148" s="97" t="s">
        <v>1013</v>
      </c>
      <c r="B148" s="97">
        <f t="shared" si="2"/>
        <v>1344</v>
      </c>
      <c r="C148" s="142" t="s">
        <v>1014</v>
      </c>
      <c r="D148" s="142" t="s">
        <v>1000</v>
      </c>
      <c r="E148" s="97"/>
      <c r="F148" s="97" t="str">
        <f>IFERROR(VLOOKUP(A148,'BPT List'!B:E,4,),"")</f>
        <v/>
      </c>
    </row>
    <row r="149" spans="1:6" x14ac:dyDescent="0.3">
      <c r="A149" s="97" t="s">
        <v>1015</v>
      </c>
      <c r="B149" s="97">
        <f t="shared" si="2"/>
        <v>1345</v>
      </c>
      <c r="C149" s="142" t="s">
        <v>1016</v>
      </c>
      <c r="D149" s="142" t="s">
        <v>1000</v>
      </c>
      <c r="E149" s="97"/>
      <c r="F149" s="97" t="str">
        <f>IFERROR(VLOOKUP(A149,'BPT List'!B:E,4,),"")</f>
        <v/>
      </c>
    </row>
    <row r="150" spans="1:6" x14ac:dyDescent="0.3">
      <c r="A150" s="97" t="s">
        <v>1017</v>
      </c>
      <c r="B150" s="97">
        <f t="shared" si="2"/>
        <v>1346</v>
      </c>
      <c r="C150" s="142" t="s">
        <v>1018</v>
      </c>
      <c r="D150" s="142" t="s">
        <v>1000</v>
      </c>
      <c r="E150" s="97"/>
      <c r="F150" s="97" t="str">
        <f>IFERROR(VLOOKUP(A150,'BPT List'!B:E,4,),"")</f>
        <v>YES</v>
      </c>
    </row>
    <row r="151" spans="1:6" x14ac:dyDescent="0.3">
      <c r="A151" s="97" t="s">
        <v>1019</v>
      </c>
      <c r="B151" s="97">
        <f t="shared" si="2"/>
        <v>1347</v>
      </c>
      <c r="C151" s="142" t="s">
        <v>1020</v>
      </c>
      <c r="D151" s="142" t="s">
        <v>1000</v>
      </c>
      <c r="E151" s="97"/>
      <c r="F151" s="97" t="str">
        <f>IFERROR(VLOOKUP(A151,'BPT List'!B:E,4,),"")</f>
        <v>YES</v>
      </c>
    </row>
    <row r="152" spans="1:6" x14ac:dyDescent="0.3">
      <c r="A152" s="97" t="s">
        <v>1021</v>
      </c>
      <c r="B152" s="97">
        <f t="shared" si="2"/>
        <v>1349</v>
      </c>
      <c r="C152" s="142" t="s">
        <v>1022</v>
      </c>
      <c r="D152" s="142" t="s">
        <v>1000</v>
      </c>
      <c r="E152" s="97"/>
      <c r="F152" s="97" t="str">
        <f>IFERROR(VLOOKUP(A152,'BPT List'!B:E,4,),"")</f>
        <v/>
      </c>
    </row>
    <row r="153" spans="1:6" x14ac:dyDescent="0.3">
      <c r="A153" s="97" t="s">
        <v>1023</v>
      </c>
      <c r="B153" s="97">
        <f t="shared" si="2"/>
        <v>1350</v>
      </c>
      <c r="C153" s="142" t="s">
        <v>1024</v>
      </c>
      <c r="D153" s="142" t="s">
        <v>1000</v>
      </c>
      <c r="E153" s="97"/>
      <c r="F153" s="97" t="str">
        <f>IFERROR(VLOOKUP(A153,'BPT List'!B:E,4,),"")</f>
        <v/>
      </c>
    </row>
    <row r="154" spans="1:6" x14ac:dyDescent="0.3">
      <c r="A154" s="97" t="s">
        <v>1025</v>
      </c>
      <c r="B154" s="97">
        <f t="shared" si="2"/>
        <v>1351</v>
      </c>
      <c r="C154" s="142" t="s">
        <v>1026</v>
      </c>
      <c r="D154" s="142" t="s">
        <v>1000</v>
      </c>
      <c r="E154" s="97"/>
      <c r="F154" s="97" t="str">
        <f>IFERROR(VLOOKUP(A154,'BPT List'!B:E,4,),"")</f>
        <v>YES</v>
      </c>
    </row>
    <row r="155" spans="1:6" x14ac:dyDescent="0.3">
      <c r="A155" s="97" t="s">
        <v>1027</v>
      </c>
      <c r="B155" s="97">
        <f t="shared" si="2"/>
        <v>1352</v>
      </c>
      <c r="C155" s="142" t="s">
        <v>1028</v>
      </c>
      <c r="D155" s="142" t="s">
        <v>1000</v>
      </c>
      <c r="E155" s="97"/>
      <c r="F155" s="97" t="str">
        <f>IFERROR(VLOOKUP(A155,'BPT List'!B:E,4,),"")</f>
        <v/>
      </c>
    </row>
    <row r="156" spans="1:6" x14ac:dyDescent="0.3">
      <c r="A156" s="97" t="s">
        <v>1029</v>
      </c>
      <c r="B156" s="97">
        <f t="shared" si="2"/>
        <v>1356</v>
      </c>
      <c r="C156" s="142" t="s">
        <v>1030</v>
      </c>
      <c r="D156" s="142" t="s">
        <v>1000</v>
      </c>
      <c r="E156" s="97"/>
      <c r="F156" s="97" t="str">
        <f>IFERROR(VLOOKUP(A156,'BPT List'!B:E,4,),"")</f>
        <v>YES</v>
      </c>
    </row>
    <row r="157" spans="1:6" x14ac:dyDescent="0.3">
      <c r="A157" s="97" t="s">
        <v>1031</v>
      </c>
      <c r="B157" s="97">
        <f t="shared" si="2"/>
        <v>1357</v>
      </c>
      <c r="C157" s="142" t="s">
        <v>1032</v>
      </c>
      <c r="D157" s="142" t="s">
        <v>1000</v>
      </c>
      <c r="E157" s="97"/>
      <c r="F157" s="97" t="str">
        <f>IFERROR(VLOOKUP(A157,'BPT List'!B:E,4,),"")</f>
        <v/>
      </c>
    </row>
    <row r="158" spans="1:6" x14ac:dyDescent="0.3">
      <c r="A158" s="97" t="s">
        <v>1033</v>
      </c>
      <c r="B158" s="97">
        <f t="shared" si="2"/>
        <v>1358</v>
      </c>
      <c r="C158" s="142" t="s">
        <v>1034</v>
      </c>
      <c r="D158" s="142" t="s">
        <v>1000</v>
      </c>
      <c r="E158" s="97"/>
      <c r="F158" s="97" t="str">
        <f>IFERROR(VLOOKUP(A158,'BPT List'!B:E,4,),"")</f>
        <v/>
      </c>
    </row>
    <row r="159" spans="1:6" x14ac:dyDescent="0.3">
      <c r="A159" s="97" t="s">
        <v>1035</v>
      </c>
      <c r="B159" s="97">
        <f t="shared" si="2"/>
        <v>1359</v>
      </c>
      <c r="C159" s="142" t="s">
        <v>1036</v>
      </c>
      <c r="D159" s="142" t="s">
        <v>1000</v>
      </c>
      <c r="E159" s="97"/>
      <c r="F159" s="97" t="str">
        <f>IFERROR(VLOOKUP(A159,'BPT List'!B:E,4,),"")</f>
        <v/>
      </c>
    </row>
    <row r="160" spans="1:6" x14ac:dyDescent="0.3">
      <c r="A160" s="97" t="s">
        <v>1037</v>
      </c>
      <c r="B160" s="97">
        <f t="shared" si="2"/>
        <v>1361</v>
      </c>
      <c r="C160" s="142" t="s">
        <v>1038</v>
      </c>
      <c r="D160" s="142" t="s">
        <v>1000</v>
      </c>
      <c r="E160" s="97"/>
      <c r="F160" s="97" t="str">
        <f>IFERROR(VLOOKUP(A160,'BPT List'!B:E,4,),"")</f>
        <v>YES</v>
      </c>
    </row>
    <row r="161" spans="1:6" x14ac:dyDescent="0.3">
      <c r="A161" s="97" t="s">
        <v>1039</v>
      </c>
      <c r="B161" s="97">
        <f t="shared" si="2"/>
        <v>1363</v>
      </c>
      <c r="C161" s="142" t="s">
        <v>1040</v>
      </c>
      <c r="D161" s="142" t="s">
        <v>1000</v>
      </c>
      <c r="E161" s="97"/>
      <c r="F161" s="97" t="str">
        <f>IFERROR(VLOOKUP(A161,'BPT List'!B:E,4,),"")</f>
        <v>YES</v>
      </c>
    </row>
    <row r="162" spans="1:6" x14ac:dyDescent="0.3">
      <c r="A162" s="97" t="s">
        <v>1041</v>
      </c>
      <c r="B162" s="97">
        <f t="shared" si="2"/>
        <v>1364</v>
      </c>
      <c r="C162" s="142" t="s">
        <v>1042</v>
      </c>
      <c r="D162" s="142" t="s">
        <v>1000</v>
      </c>
      <c r="E162" s="97"/>
      <c r="F162" s="97" t="str">
        <f>IFERROR(VLOOKUP(A162,'BPT List'!B:E,4,),"")</f>
        <v>YES</v>
      </c>
    </row>
    <row r="163" spans="1:6" x14ac:dyDescent="0.3">
      <c r="A163" s="97" t="s">
        <v>1043</v>
      </c>
      <c r="B163" s="97">
        <f t="shared" si="2"/>
        <v>1365</v>
      </c>
      <c r="C163" s="142" t="s">
        <v>1044</v>
      </c>
      <c r="D163" s="142" t="s">
        <v>1000</v>
      </c>
      <c r="E163" s="97"/>
      <c r="F163" s="97" t="str">
        <f>IFERROR(VLOOKUP(A163,'BPT List'!B:E,4,),"")</f>
        <v>YES</v>
      </c>
    </row>
    <row r="164" spans="1:6" x14ac:dyDescent="0.3">
      <c r="A164" s="97" t="s">
        <v>1045</v>
      </c>
      <c r="B164" s="97">
        <f t="shared" si="2"/>
        <v>1366</v>
      </c>
      <c r="C164" s="142" t="s">
        <v>7137</v>
      </c>
      <c r="D164" s="142" t="s">
        <v>1000</v>
      </c>
      <c r="E164" s="97"/>
      <c r="F164" s="97" t="str">
        <f>IFERROR(VLOOKUP(A164,'BPT List'!B:E,4,),"")</f>
        <v/>
      </c>
    </row>
    <row r="165" spans="1:6" x14ac:dyDescent="0.3">
      <c r="A165" s="97" t="s">
        <v>1046</v>
      </c>
      <c r="B165" s="97">
        <f t="shared" si="2"/>
        <v>1368</v>
      </c>
      <c r="C165" s="142" t="s">
        <v>1047</v>
      </c>
      <c r="D165" s="142" t="s">
        <v>1000</v>
      </c>
      <c r="E165" s="97"/>
      <c r="F165" s="97" t="str">
        <f>IFERROR(VLOOKUP(A165,'BPT List'!B:E,4,),"")</f>
        <v>YES</v>
      </c>
    </row>
    <row r="166" spans="1:6" x14ac:dyDescent="0.3">
      <c r="A166" s="97" t="s">
        <v>1048</v>
      </c>
      <c r="B166" s="97">
        <f t="shared" si="2"/>
        <v>1369</v>
      </c>
      <c r="C166" s="142" t="s">
        <v>1049</v>
      </c>
      <c r="D166" s="142" t="s">
        <v>1000</v>
      </c>
      <c r="E166" s="97"/>
      <c r="F166" s="97" t="str">
        <f>IFERROR(VLOOKUP(A166,'BPT List'!B:E,4,),"")</f>
        <v/>
      </c>
    </row>
    <row r="167" spans="1:6" x14ac:dyDescent="0.3">
      <c r="A167" s="97" t="s">
        <v>1050</v>
      </c>
      <c r="B167" s="97">
        <f t="shared" si="2"/>
        <v>1370</v>
      </c>
      <c r="C167" s="142" t="s">
        <v>1051</v>
      </c>
      <c r="D167" s="142" t="s">
        <v>1000</v>
      </c>
      <c r="E167" s="97"/>
      <c r="F167" s="97" t="str">
        <f>IFERROR(VLOOKUP(A167,'BPT List'!B:E,4,),"")</f>
        <v/>
      </c>
    </row>
    <row r="168" spans="1:6" x14ac:dyDescent="0.3">
      <c r="A168" s="97" t="s">
        <v>1052</v>
      </c>
      <c r="B168" s="97">
        <f t="shared" si="2"/>
        <v>1372</v>
      </c>
      <c r="C168" s="142" t="s">
        <v>1053</v>
      </c>
      <c r="D168" s="142" t="s">
        <v>1000</v>
      </c>
      <c r="E168" s="97"/>
      <c r="F168" s="97" t="str">
        <f>IFERROR(VLOOKUP(A168,'BPT List'!B:E,4,),"")</f>
        <v>YES</v>
      </c>
    </row>
    <row r="169" spans="1:6" x14ac:dyDescent="0.3">
      <c r="A169" s="97" t="s">
        <v>1054</v>
      </c>
      <c r="B169" s="97">
        <f t="shared" si="2"/>
        <v>1373</v>
      </c>
      <c r="C169" s="142" t="s">
        <v>1055</v>
      </c>
      <c r="D169" s="142" t="s">
        <v>1000</v>
      </c>
      <c r="E169" s="97"/>
      <c r="F169" s="97" t="str">
        <f>IFERROR(VLOOKUP(A169,'BPT List'!B:E,4,),"")</f>
        <v/>
      </c>
    </row>
    <row r="170" spans="1:6" x14ac:dyDescent="0.3">
      <c r="A170" s="97" t="s">
        <v>1056</v>
      </c>
      <c r="B170" s="97">
        <f t="shared" si="2"/>
        <v>1374</v>
      </c>
      <c r="C170" s="142" t="s">
        <v>1057</v>
      </c>
      <c r="D170" s="142" t="s">
        <v>1000</v>
      </c>
      <c r="E170" s="97"/>
      <c r="F170" s="97" t="str">
        <f>IFERROR(VLOOKUP(A170,'BPT List'!B:E,4,),"")</f>
        <v/>
      </c>
    </row>
    <row r="171" spans="1:6" x14ac:dyDescent="0.3">
      <c r="A171" s="97" t="s">
        <v>1058</v>
      </c>
      <c r="B171" s="97">
        <f t="shared" si="2"/>
        <v>1375</v>
      </c>
      <c r="C171" s="142" t="s">
        <v>1059</v>
      </c>
      <c r="D171" s="142" t="s">
        <v>1000</v>
      </c>
      <c r="E171" s="97"/>
      <c r="F171" s="97" t="str">
        <f>IFERROR(VLOOKUP(A171,'BPT List'!B:E,4,),"")</f>
        <v>YES</v>
      </c>
    </row>
    <row r="172" spans="1:6" x14ac:dyDescent="0.3">
      <c r="A172" s="97" t="s">
        <v>1060</v>
      </c>
      <c r="B172" s="97">
        <f t="shared" si="2"/>
        <v>1376</v>
      </c>
      <c r="C172" s="142" t="s">
        <v>1061</v>
      </c>
      <c r="D172" s="142" t="s">
        <v>1000</v>
      </c>
      <c r="E172" s="97"/>
      <c r="F172" s="97" t="str">
        <f>IFERROR(VLOOKUP(A172,'BPT List'!B:E,4,),"")</f>
        <v>YES</v>
      </c>
    </row>
    <row r="173" spans="1:6" x14ac:dyDescent="0.3">
      <c r="A173" s="97" t="s">
        <v>1062</v>
      </c>
      <c r="B173" s="97">
        <f t="shared" si="2"/>
        <v>1377</v>
      </c>
      <c r="C173" s="142" t="s">
        <v>1063</v>
      </c>
      <c r="D173" s="142" t="s">
        <v>1000</v>
      </c>
      <c r="E173" s="97"/>
      <c r="F173" s="97" t="str">
        <f>IFERROR(VLOOKUP(A173,'BPT List'!B:E,4,),"")</f>
        <v>YES</v>
      </c>
    </row>
    <row r="174" spans="1:6" x14ac:dyDescent="0.3">
      <c r="A174" s="97" t="s">
        <v>1064</v>
      </c>
      <c r="B174" s="97">
        <f t="shared" si="2"/>
        <v>1379</v>
      </c>
      <c r="C174" s="142" t="s">
        <v>1065</v>
      </c>
      <c r="D174" s="142" t="s">
        <v>1000</v>
      </c>
      <c r="E174" s="97"/>
      <c r="F174" s="97" t="str">
        <f>IFERROR(VLOOKUP(A174,'BPT List'!B:E,4,),"")</f>
        <v>YES</v>
      </c>
    </row>
    <row r="175" spans="1:6" x14ac:dyDescent="0.3">
      <c r="A175" s="97" t="s">
        <v>1066</v>
      </c>
      <c r="B175" s="97">
        <f t="shared" si="2"/>
        <v>1348</v>
      </c>
      <c r="C175" s="142" t="s">
        <v>1067</v>
      </c>
      <c r="D175" s="142" t="s">
        <v>1000</v>
      </c>
      <c r="E175" s="97"/>
      <c r="F175" s="97" t="str">
        <f>IFERROR(VLOOKUP(A175,'BPT List'!B:E,4,),"")</f>
        <v>YES</v>
      </c>
    </row>
    <row r="176" spans="1:6" x14ac:dyDescent="0.3">
      <c r="A176" s="97" t="s">
        <v>1068</v>
      </c>
      <c r="B176" s="97">
        <f t="shared" si="2"/>
        <v>1381</v>
      </c>
      <c r="C176" s="142" t="s">
        <v>1069</v>
      </c>
      <c r="D176" s="142" t="s">
        <v>1000</v>
      </c>
      <c r="E176" s="97"/>
      <c r="F176" s="97" t="str">
        <f>IFERROR(VLOOKUP(A176,'BPT List'!B:E,4,),"")</f>
        <v/>
      </c>
    </row>
    <row r="177" spans="1:6" x14ac:dyDescent="0.3">
      <c r="A177" s="97" t="s">
        <v>1070</v>
      </c>
      <c r="B177" s="97">
        <f t="shared" si="2"/>
        <v>1382</v>
      </c>
      <c r="C177" s="142" t="s">
        <v>1071</v>
      </c>
      <c r="D177" s="142" t="s">
        <v>1000</v>
      </c>
      <c r="E177" s="97"/>
      <c r="F177" s="97" t="str">
        <f>IFERROR(VLOOKUP(A177,'BPT List'!B:E,4,),"")</f>
        <v/>
      </c>
    </row>
    <row r="178" spans="1:6" x14ac:dyDescent="0.3">
      <c r="A178" s="97" t="s">
        <v>1072</v>
      </c>
      <c r="B178" s="97">
        <f t="shared" si="2"/>
        <v>1383</v>
      </c>
      <c r="C178" s="142" t="s">
        <v>1073</v>
      </c>
      <c r="D178" s="142" t="s">
        <v>1000</v>
      </c>
      <c r="E178" s="97"/>
      <c r="F178" s="97" t="str">
        <f>IFERROR(VLOOKUP(A178,'BPT List'!B:E,4,),"")</f>
        <v/>
      </c>
    </row>
    <row r="179" spans="1:6" x14ac:dyDescent="0.3">
      <c r="A179" s="97" t="s">
        <v>1074</v>
      </c>
      <c r="B179" s="97">
        <f t="shared" si="2"/>
        <v>1384</v>
      </c>
      <c r="C179" s="142" t="s">
        <v>1075</v>
      </c>
      <c r="D179" s="142" t="s">
        <v>1000</v>
      </c>
      <c r="E179" s="97"/>
      <c r="F179" s="97" t="str">
        <f>IFERROR(VLOOKUP(A179,'BPT List'!B:E,4,),"")</f>
        <v/>
      </c>
    </row>
    <row r="180" spans="1:6" x14ac:dyDescent="0.3">
      <c r="A180" s="97" t="s">
        <v>1076</v>
      </c>
      <c r="B180" s="97">
        <f t="shared" si="2"/>
        <v>1385</v>
      </c>
      <c r="C180" s="142" t="s">
        <v>1077</v>
      </c>
      <c r="D180" s="142" t="s">
        <v>1000</v>
      </c>
      <c r="E180" s="97"/>
      <c r="F180" s="97" t="str">
        <f>IFERROR(VLOOKUP(A180,'BPT List'!B:E,4,),"")</f>
        <v/>
      </c>
    </row>
    <row r="181" spans="1:6" x14ac:dyDescent="0.3">
      <c r="A181" s="97" t="s">
        <v>1078</v>
      </c>
      <c r="B181" s="97">
        <f t="shared" si="2"/>
        <v>1388</v>
      </c>
      <c r="C181" s="142" t="s">
        <v>1079</v>
      </c>
      <c r="D181" s="142" t="s">
        <v>1000</v>
      </c>
      <c r="E181" s="97"/>
      <c r="F181" s="97" t="str">
        <f>IFERROR(VLOOKUP(A181,'BPT List'!B:E,4,),"")</f>
        <v/>
      </c>
    </row>
    <row r="182" spans="1:6" x14ac:dyDescent="0.3">
      <c r="A182" s="97" t="s">
        <v>1080</v>
      </c>
      <c r="B182" s="97">
        <f t="shared" si="2"/>
        <v>1389</v>
      </c>
      <c r="C182" s="142" t="s">
        <v>1081</v>
      </c>
      <c r="D182" s="142" t="s">
        <v>1000</v>
      </c>
      <c r="E182" s="97"/>
      <c r="F182" s="97" t="str">
        <f>IFERROR(VLOOKUP(A182,'BPT List'!B:E,4,),"")</f>
        <v/>
      </c>
    </row>
    <row r="183" spans="1:6" x14ac:dyDescent="0.3">
      <c r="A183" s="97" t="s">
        <v>1082</v>
      </c>
      <c r="B183" s="97">
        <f t="shared" si="2"/>
        <v>1405</v>
      </c>
      <c r="C183" s="142" t="s">
        <v>1083</v>
      </c>
      <c r="D183" s="142" t="s">
        <v>1000</v>
      </c>
      <c r="E183" s="97"/>
      <c r="F183" s="97" t="str">
        <f>IFERROR(VLOOKUP(A183,'BPT List'!B:E,4,),"")</f>
        <v/>
      </c>
    </row>
    <row r="184" spans="1:6" x14ac:dyDescent="0.3">
      <c r="A184" s="97" t="s">
        <v>1084</v>
      </c>
      <c r="B184" s="97">
        <f t="shared" si="2"/>
        <v>1392</v>
      </c>
      <c r="C184" s="142" t="s">
        <v>1085</v>
      </c>
      <c r="D184" s="142" t="s">
        <v>1000</v>
      </c>
      <c r="E184" s="97"/>
      <c r="F184" s="97" t="str">
        <f>IFERROR(VLOOKUP(A184,'BPT List'!B:E,4,),"")</f>
        <v/>
      </c>
    </row>
    <row r="185" spans="1:6" x14ac:dyDescent="0.3">
      <c r="A185" s="97" t="s">
        <v>1086</v>
      </c>
      <c r="B185" s="97">
        <f t="shared" si="2"/>
        <v>1393</v>
      </c>
      <c r="C185" s="142" t="s">
        <v>1087</v>
      </c>
      <c r="D185" s="142" t="s">
        <v>1000</v>
      </c>
      <c r="E185" s="97"/>
      <c r="F185" s="97" t="str">
        <f>IFERROR(VLOOKUP(A185,'BPT List'!B:E,4,),"")</f>
        <v>YES</v>
      </c>
    </row>
    <row r="186" spans="1:6" x14ac:dyDescent="0.3">
      <c r="A186" s="97" t="s">
        <v>1088</v>
      </c>
      <c r="B186" s="97">
        <f t="shared" si="2"/>
        <v>1394</v>
      </c>
      <c r="C186" s="142" t="s">
        <v>1089</v>
      </c>
      <c r="D186" s="142" t="s">
        <v>1000</v>
      </c>
      <c r="E186" s="97"/>
      <c r="F186" s="97" t="str">
        <f>IFERROR(VLOOKUP(A186,'BPT List'!B:E,4,),"")</f>
        <v/>
      </c>
    </row>
    <row r="187" spans="1:6" x14ac:dyDescent="0.3">
      <c r="A187" s="97" t="s">
        <v>1090</v>
      </c>
      <c r="B187" s="97">
        <f t="shared" si="2"/>
        <v>1396</v>
      </c>
      <c r="C187" s="142" t="s">
        <v>1091</v>
      </c>
      <c r="D187" s="142" t="s">
        <v>1000</v>
      </c>
      <c r="E187" s="97"/>
      <c r="F187" s="97" t="str">
        <f>IFERROR(VLOOKUP(A187,'BPT List'!B:E,4,),"")</f>
        <v>YES</v>
      </c>
    </row>
    <row r="188" spans="1:6" x14ac:dyDescent="0.3">
      <c r="A188" s="97" t="s">
        <v>1092</v>
      </c>
      <c r="B188" s="97">
        <f t="shared" si="2"/>
        <v>1397</v>
      </c>
      <c r="C188" s="142" t="s">
        <v>1093</v>
      </c>
      <c r="D188" s="142" t="s">
        <v>1000</v>
      </c>
      <c r="E188" s="97"/>
      <c r="F188" s="97" t="str">
        <f>IFERROR(VLOOKUP(A188,'BPT List'!B:E,4,),"")</f>
        <v/>
      </c>
    </row>
    <row r="189" spans="1:6" x14ac:dyDescent="0.3">
      <c r="A189" s="97" t="s">
        <v>1094</v>
      </c>
      <c r="B189" s="97">
        <f t="shared" si="2"/>
        <v>1398</v>
      </c>
      <c r="C189" s="142" t="s">
        <v>1095</v>
      </c>
      <c r="D189" s="142" t="s">
        <v>1000</v>
      </c>
      <c r="E189" s="97"/>
      <c r="F189" s="97" t="str">
        <f>IFERROR(VLOOKUP(A189,'BPT List'!B:E,4,),"")</f>
        <v/>
      </c>
    </row>
    <row r="190" spans="1:6" x14ac:dyDescent="0.3">
      <c r="A190" s="97" t="s">
        <v>1096</v>
      </c>
      <c r="B190" s="97">
        <f t="shared" si="2"/>
        <v>1399</v>
      </c>
      <c r="C190" s="142" t="s">
        <v>1097</v>
      </c>
      <c r="D190" s="142" t="s">
        <v>1000</v>
      </c>
      <c r="E190" s="97"/>
      <c r="F190" s="97" t="str">
        <f>IFERROR(VLOOKUP(A190,'BPT List'!B:E,4,),"")</f>
        <v>YES</v>
      </c>
    </row>
    <row r="191" spans="1:6" x14ac:dyDescent="0.3">
      <c r="A191" s="97" t="s">
        <v>1098</v>
      </c>
      <c r="B191" s="97">
        <f t="shared" si="2"/>
        <v>1400</v>
      </c>
      <c r="C191" s="142" t="s">
        <v>1099</v>
      </c>
      <c r="D191" s="142" t="s">
        <v>1000</v>
      </c>
      <c r="E191" s="97"/>
      <c r="F191" s="97" t="str">
        <f>IFERROR(VLOOKUP(A191,'BPT List'!B:E,4,),"")</f>
        <v>YES</v>
      </c>
    </row>
    <row r="192" spans="1:6" x14ac:dyDescent="0.3">
      <c r="A192" s="97" t="s">
        <v>1100</v>
      </c>
      <c r="B192" s="97">
        <f t="shared" si="2"/>
        <v>1401</v>
      </c>
      <c r="C192" s="142" t="s">
        <v>1101</v>
      </c>
      <c r="D192" s="142" t="s">
        <v>1000</v>
      </c>
      <c r="E192" s="97"/>
      <c r="F192" s="97" t="str">
        <f>IFERROR(VLOOKUP(A192,'BPT List'!B:E,4,),"")</f>
        <v>YES</v>
      </c>
    </row>
    <row r="193" spans="1:6" x14ac:dyDescent="0.3">
      <c r="A193" s="97" t="s">
        <v>1102</v>
      </c>
      <c r="B193" s="97">
        <f t="shared" si="2"/>
        <v>1402</v>
      </c>
      <c r="C193" s="142" t="s">
        <v>1103</v>
      </c>
      <c r="D193" s="142" t="s">
        <v>1000</v>
      </c>
      <c r="E193" s="97"/>
      <c r="F193" s="97" t="str">
        <f>IFERROR(VLOOKUP(A193,'BPT List'!B:E,4,),"")</f>
        <v/>
      </c>
    </row>
    <row r="194" spans="1:6" x14ac:dyDescent="0.3">
      <c r="A194" s="97" t="s">
        <v>1104</v>
      </c>
      <c r="B194" s="97">
        <f t="shared" si="2"/>
        <v>1408</v>
      </c>
      <c r="C194" s="142" t="s">
        <v>1105</v>
      </c>
      <c r="D194" s="142" t="s">
        <v>1000</v>
      </c>
      <c r="E194" s="97"/>
      <c r="F194" s="97" t="str">
        <f>IFERROR(VLOOKUP(A194,'BPT List'!B:E,4,),"")</f>
        <v>YES</v>
      </c>
    </row>
    <row r="195" spans="1:6" x14ac:dyDescent="0.3">
      <c r="A195" s="97" t="s">
        <v>1106</v>
      </c>
      <c r="B195" s="97">
        <f t="shared" ref="B195:B258" si="3">VALUE(RIGHT(A195,4))</f>
        <v>1409</v>
      </c>
      <c r="C195" s="142" t="s">
        <v>1107</v>
      </c>
      <c r="D195" s="142" t="s">
        <v>1000</v>
      </c>
      <c r="E195" s="97"/>
      <c r="F195" s="97" t="str">
        <f>IFERROR(VLOOKUP(A195,'BPT List'!B:E,4,),"")</f>
        <v/>
      </c>
    </row>
    <row r="196" spans="1:6" x14ac:dyDescent="0.3">
      <c r="A196" s="97" t="s">
        <v>1108</v>
      </c>
      <c r="B196" s="97">
        <f t="shared" si="3"/>
        <v>1410</v>
      </c>
      <c r="C196" s="142" t="s">
        <v>1109</v>
      </c>
      <c r="D196" s="142" t="s">
        <v>1000</v>
      </c>
      <c r="E196" s="97"/>
      <c r="F196" s="97" t="str">
        <f>IFERROR(VLOOKUP(A196,'BPT List'!B:E,4,),"")</f>
        <v/>
      </c>
    </row>
    <row r="197" spans="1:6" x14ac:dyDescent="0.3">
      <c r="A197" s="97" t="s">
        <v>1110</v>
      </c>
      <c r="B197" s="97">
        <f t="shared" si="3"/>
        <v>1411</v>
      </c>
      <c r="C197" s="142" t="s">
        <v>1111</v>
      </c>
      <c r="D197" s="142" t="s">
        <v>1000</v>
      </c>
      <c r="E197" s="97"/>
      <c r="F197" s="97" t="str">
        <f>IFERROR(VLOOKUP(A197,'BPT List'!B:E,4,),"")</f>
        <v>YES</v>
      </c>
    </row>
    <row r="198" spans="1:6" x14ac:dyDescent="0.3">
      <c r="A198" s="97" t="s">
        <v>1112</v>
      </c>
      <c r="B198" s="97">
        <f t="shared" si="3"/>
        <v>1412</v>
      </c>
      <c r="C198" s="142" t="s">
        <v>1113</v>
      </c>
      <c r="D198" s="142" t="s">
        <v>1000</v>
      </c>
      <c r="E198" s="97"/>
      <c r="F198" s="97" t="str">
        <f>IFERROR(VLOOKUP(A198,'BPT List'!B:E,4,),"")</f>
        <v/>
      </c>
    </row>
    <row r="199" spans="1:6" x14ac:dyDescent="0.3">
      <c r="A199" s="97" t="s">
        <v>1114</v>
      </c>
      <c r="B199" s="97">
        <f t="shared" si="3"/>
        <v>2236</v>
      </c>
      <c r="C199" s="142" t="s">
        <v>1115</v>
      </c>
      <c r="D199" s="142" t="s">
        <v>1116</v>
      </c>
      <c r="E199" s="97"/>
      <c r="F199" s="97" t="str">
        <f>IFERROR(VLOOKUP(A199,'BPT List'!B:E,4,),"")</f>
        <v/>
      </c>
    </row>
    <row r="200" spans="1:6" x14ac:dyDescent="0.3">
      <c r="A200" s="97" t="s">
        <v>1117</v>
      </c>
      <c r="B200" s="97">
        <f t="shared" si="3"/>
        <v>2237</v>
      </c>
      <c r="C200" s="142" t="s">
        <v>1118</v>
      </c>
      <c r="D200" s="142" t="s">
        <v>1116</v>
      </c>
      <c r="E200" s="97"/>
      <c r="F200" s="97" t="str">
        <f>IFERROR(VLOOKUP(A200,'BPT List'!B:E,4,),"")</f>
        <v/>
      </c>
    </row>
    <row r="201" spans="1:6" x14ac:dyDescent="0.3">
      <c r="A201" s="97" t="s">
        <v>1119</v>
      </c>
      <c r="B201" s="97">
        <f t="shared" si="3"/>
        <v>2239</v>
      </c>
      <c r="C201" s="142" t="s">
        <v>1120</v>
      </c>
      <c r="D201" s="142" t="s">
        <v>1116</v>
      </c>
      <c r="E201" s="97"/>
      <c r="F201" s="97" t="str">
        <f>IFERROR(VLOOKUP(A201,'BPT List'!B:E,4,),"")</f>
        <v>YES</v>
      </c>
    </row>
    <row r="202" spans="1:6" x14ac:dyDescent="0.3">
      <c r="A202" s="97" t="s">
        <v>1121</v>
      </c>
      <c r="B202" s="97">
        <f t="shared" si="3"/>
        <v>3599</v>
      </c>
      <c r="C202" s="142" t="s">
        <v>1122</v>
      </c>
      <c r="D202" s="142" t="s">
        <v>1116</v>
      </c>
      <c r="E202" s="97"/>
      <c r="F202" s="97" t="str">
        <f>IFERROR(VLOOKUP(A202,'BPT List'!B:E,4,),"")</f>
        <v/>
      </c>
    </row>
    <row r="203" spans="1:6" x14ac:dyDescent="0.3">
      <c r="A203" s="97" t="s">
        <v>1123</v>
      </c>
      <c r="B203" s="97">
        <f t="shared" si="3"/>
        <v>2241</v>
      </c>
      <c r="C203" s="142" t="s">
        <v>1124</v>
      </c>
      <c r="D203" s="142" t="s">
        <v>1116</v>
      </c>
      <c r="E203" s="97"/>
      <c r="F203" s="97" t="str">
        <f>IFERROR(VLOOKUP(A203,'BPT List'!B:E,4,),"")</f>
        <v/>
      </c>
    </row>
    <row r="204" spans="1:6" x14ac:dyDescent="0.3">
      <c r="A204" s="97" t="s">
        <v>1125</v>
      </c>
      <c r="B204" s="97">
        <f t="shared" si="3"/>
        <v>2297</v>
      </c>
      <c r="C204" s="142" t="s">
        <v>1126</v>
      </c>
      <c r="D204" s="142" t="s">
        <v>1116</v>
      </c>
      <c r="E204" s="97"/>
      <c r="F204" s="97" t="str">
        <f>IFERROR(VLOOKUP(A204,'BPT List'!B:E,4,),"")</f>
        <v/>
      </c>
    </row>
    <row r="205" spans="1:6" x14ac:dyDescent="0.3">
      <c r="A205" s="97" t="s">
        <v>1127</v>
      </c>
      <c r="B205" s="97">
        <f t="shared" si="3"/>
        <v>2243</v>
      </c>
      <c r="C205" s="142" t="s">
        <v>1128</v>
      </c>
      <c r="D205" s="142" t="s">
        <v>1116</v>
      </c>
      <c r="E205" s="97"/>
      <c r="F205" s="97" t="str">
        <f>IFERROR(VLOOKUP(A205,'BPT List'!B:E,4,),"")</f>
        <v/>
      </c>
    </row>
    <row r="206" spans="1:6" x14ac:dyDescent="0.3">
      <c r="A206" s="97" t="s">
        <v>1129</v>
      </c>
      <c r="B206" s="97">
        <f t="shared" si="3"/>
        <v>2245</v>
      </c>
      <c r="C206" s="142" t="s">
        <v>1130</v>
      </c>
      <c r="D206" s="142" t="s">
        <v>1116</v>
      </c>
      <c r="E206" s="97"/>
      <c r="F206" s="97" t="str">
        <f>IFERROR(VLOOKUP(A206,'BPT List'!B:E,4,),"")</f>
        <v/>
      </c>
    </row>
    <row r="207" spans="1:6" x14ac:dyDescent="0.3">
      <c r="A207" s="97" t="s">
        <v>1131</v>
      </c>
      <c r="B207" s="97">
        <f t="shared" si="3"/>
        <v>2248</v>
      </c>
      <c r="C207" s="142" t="s">
        <v>1132</v>
      </c>
      <c r="D207" s="142" t="s">
        <v>1116</v>
      </c>
      <c r="E207" s="97"/>
      <c r="F207" s="97" t="str">
        <f>IFERROR(VLOOKUP(A207,'BPT List'!B:E,4,),"")</f>
        <v/>
      </c>
    </row>
    <row r="208" spans="1:6" x14ac:dyDescent="0.3">
      <c r="A208" s="97" t="s">
        <v>1133</v>
      </c>
      <c r="B208" s="97">
        <f t="shared" si="3"/>
        <v>2249</v>
      </c>
      <c r="C208" s="142" t="s">
        <v>1134</v>
      </c>
      <c r="D208" s="142" t="s">
        <v>1116</v>
      </c>
      <c r="E208" s="97"/>
      <c r="F208" s="97" t="str">
        <f>IFERROR(VLOOKUP(A208,'BPT List'!B:E,4,),"")</f>
        <v/>
      </c>
    </row>
    <row r="209" spans="1:6" x14ac:dyDescent="0.3">
      <c r="A209" s="97" t="s">
        <v>1135</v>
      </c>
      <c r="B209" s="97">
        <f t="shared" si="3"/>
        <v>2250</v>
      </c>
      <c r="C209" s="142" t="s">
        <v>1136</v>
      </c>
      <c r="D209" s="142" t="s">
        <v>1116</v>
      </c>
      <c r="E209" s="97"/>
      <c r="F209" s="97" t="str">
        <f>IFERROR(VLOOKUP(A209,'BPT List'!B:E,4,),"")</f>
        <v/>
      </c>
    </row>
    <row r="210" spans="1:6" x14ac:dyDescent="0.3">
      <c r="A210" s="97" t="s">
        <v>1137</v>
      </c>
      <c r="B210" s="97">
        <f t="shared" si="3"/>
        <v>2251</v>
      </c>
      <c r="C210" s="142" t="s">
        <v>1138</v>
      </c>
      <c r="D210" s="142" t="s">
        <v>1116</v>
      </c>
      <c r="E210" s="97"/>
      <c r="F210" s="97" t="str">
        <f>IFERROR(VLOOKUP(A210,'BPT List'!B:E,4,),"")</f>
        <v>YES</v>
      </c>
    </row>
    <row r="211" spans="1:6" x14ac:dyDescent="0.3">
      <c r="A211" s="97" t="s">
        <v>1139</v>
      </c>
      <c r="B211" s="97">
        <f t="shared" si="3"/>
        <v>2252</v>
      </c>
      <c r="C211" s="142" t="s">
        <v>1140</v>
      </c>
      <c r="D211" s="142" t="s">
        <v>1116</v>
      </c>
      <c r="E211" s="97"/>
      <c r="F211" s="97" t="str">
        <f>IFERROR(VLOOKUP(A211,'BPT List'!B:E,4,),"")</f>
        <v>YES</v>
      </c>
    </row>
    <row r="212" spans="1:6" x14ac:dyDescent="0.3">
      <c r="A212" s="97" t="s">
        <v>1141</v>
      </c>
      <c r="B212" s="97">
        <f t="shared" si="3"/>
        <v>3699</v>
      </c>
      <c r="C212" s="142" t="s">
        <v>1142</v>
      </c>
      <c r="D212" s="142" t="s">
        <v>1116</v>
      </c>
      <c r="E212" s="97"/>
      <c r="F212" s="97" t="str">
        <f>IFERROR(VLOOKUP(A212,'BPT List'!B:E,4,),"")</f>
        <v/>
      </c>
    </row>
    <row r="213" spans="1:6" x14ac:dyDescent="0.3">
      <c r="A213" s="97" t="s">
        <v>1143</v>
      </c>
      <c r="B213" s="97">
        <f t="shared" si="3"/>
        <v>2253</v>
      </c>
      <c r="C213" s="142" t="s">
        <v>1144</v>
      </c>
      <c r="D213" s="142" t="s">
        <v>1116</v>
      </c>
      <c r="E213" s="97"/>
      <c r="F213" s="97" t="str">
        <f>IFERROR(VLOOKUP(A213,'BPT List'!B:E,4,),"")</f>
        <v/>
      </c>
    </row>
    <row r="214" spans="1:6" x14ac:dyDescent="0.3">
      <c r="A214" s="97" t="s">
        <v>1145</v>
      </c>
      <c r="B214" s="97">
        <f t="shared" si="3"/>
        <v>2254</v>
      </c>
      <c r="C214" s="142" t="s">
        <v>1146</v>
      </c>
      <c r="D214" s="142" t="s">
        <v>1116</v>
      </c>
      <c r="E214" s="97"/>
      <c r="F214" s="97" t="str">
        <f>IFERROR(VLOOKUP(A214,'BPT List'!B:E,4,),"")</f>
        <v/>
      </c>
    </row>
    <row r="215" spans="1:6" x14ac:dyDescent="0.3">
      <c r="A215" s="97" t="s">
        <v>1147</v>
      </c>
      <c r="B215" s="97">
        <f t="shared" si="3"/>
        <v>2255</v>
      </c>
      <c r="C215" s="142" t="s">
        <v>1148</v>
      </c>
      <c r="D215" s="142" t="s">
        <v>1116</v>
      </c>
      <c r="E215" s="97"/>
      <c r="F215" s="97" t="str">
        <f>IFERROR(VLOOKUP(A215,'BPT List'!B:E,4,),"")</f>
        <v>YES</v>
      </c>
    </row>
    <row r="216" spans="1:6" x14ac:dyDescent="0.3">
      <c r="A216" s="97" t="s">
        <v>1149</v>
      </c>
      <c r="B216" s="97">
        <f t="shared" si="3"/>
        <v>2256</v>
      </c>
      <c r="C216" s="142" t="s">
        <v>1150</v>
      </c>
      <c r="D216" s="142" t="s">
        <v>1116</v>
      </c>
      <c r="E216" s="97"/>
      <c r="F216" s="97" t="str">
        <f>IFERROR(VLOOKUP(A216,'BPT List'!B:E,4,),"")</f>
        <v/>
      </c>
    </row>
    <row r="217" spans="1:6" x14ac:dyDescent="0.3">
      <c r="A217" s="97" t="s">
        <v>1151</v>
      </c>
      <c r="B217" s="97">
        <f t="shared" si="3"/>
        <v>2257</v>
      </c>
      <c r="C217" s="142" t="s">
        <v>1152</v>
      </c>
      <c r="D217" s="142" t="s">
        <v>1116</v>
      </c>
      <c r="E217" s="97"/>
      <c r="F217" s="97" t="str">
        <f>IFERROR(VLOOKUP(A217,'BPT List'!B:E,4,),"")</f>
        <v>YES</v>
      </c>
    </row>
    <row r="218" spans="1:6" x14ac:dyDescent="0.3">
      <c r="A218" s="97" t="s">
        <v>1153</v>
      </c>
      <c r="B218" s="97">
        <f t="shared" si="3"/>
        <v>2258</v>
      </c>
      <c r="C218" s="142" t="s">
        <v>1154</v>
      </c>
      <c r="D218" s="142" t="s">
        <v>1116</v>
      </c>
      <c r="E218" s="97"/>
      <c r="F218" s="97" t="str">
        <f>IFERROR(VLOOKUP(A218,'BPT List'!B:E,4,),"")</f>
        <v/>
      </c>
    </row>
    <row r="219" spans="1:6" x14ac:dyDescent="0.3">
      <c r="A219" s="97" t="s">
        <v>1155</v>
      </c>
      <c r="B219" s="97">
        <f t="shared" si="3"/>
        <v>2259</v>
      </c>
      <c r="C219" s="142" t="s">
        <v>1156</v>
      </c>
      <c r="D219" s="142" t="s">
        <v>1116</v>
      </c>
      <c r="E219" s="97"/>
      <c r="F219" s="97" t="str">
        <f>IFERROR(VLOOKUP(A219,'BPT List'!B:E,4,),"")</f>
        <v/>
      </c>
    </row>
    <row r="220" spans="1:6" x14ac:dyDescent="0.3">
      <c r="A220" s="97" t="s">
        <v>1157</v>
      </c>
      <c r="B220" s="97">
        <f t="shared" si="3"/>
        <v>2260</v>
      </c>
      <c r="C220" s="142" t="s">
        <v>1158</v>
      </c>
      <c r="D220" s="142" t="s">
        <v>1116</v>
      </c>
      <c r="E220" s="97"/>
      <c r="F220" s="97" t="str">
        <f>IFERROR(VLOOKUP(A220,'BPT List'!B:E,4,),"")</f>
        <v/>
      </c>
    </row>
    <row r="221" spans="1:6" x14ac:dyDescent="0.3">
      <c r="A221" s="97" t="s">
        <v>1159</v>
      </c>
      <c r="B221" s="97">
        <f t="shared" si="3"/>
        <v>2262</v>
      </c>
      <c r="C221" s="142" t="s">
        <v>1160</v>
      </c>
      <c r="D221" s="142" t="s">
        <v>1116</v>
      </c>
      <c r="E221" s="97"/>
      <c r="F221" s="97" t="str">
        <f>IFERROR(VLOOKUP(A221,'BPT List'!B:E,4,),"")</f>
        <v/>
      </c>
    </row>
    <row r="222" spans="1:6" x14ac:dyDescent="0.3">
      <c r="A222" s="97" t="s">
        <v>1161</v>
      </c>
      <c r="B222" s="97">
        <f t="shared" si="3"/>
        <v>2263</v>
      </c>
      <c r="C222" s="142" t="s">
        <v>1162</v>
      </c>
      <c r="D222" s="142" t="s">
        <v>1116</v>
      </c>
      <c r="E222" s="97"/>
      <c r="F222" s="97" t="str">
        <f>IFERROR(VLOOKUP(A222,'BPT List'!B:E,4,),"")</f>
        <v/>
      </c>
    </row>
    <row r="223" spans="1:6" x14ac:dyDescent="0.3">
      <c r="A223" s="97" t="s">
        <v>1163</v>
      </c>
      <c r="B223" s="97">
        <f t="shared" si="3"/>
        <v>2264</v>
      </c>
      <c r="C223" s="142" t="s">
        <v>1164</v>
      </c>
      <c r="D223" s="142" t="s">
        <v>1116</v>
      </c>
      <c r="E223" s="97"/>
      <c r="F223" s="97" t="str">
        <f>IFERROR(VLOOKUP(A223,'BPT List'!B:E,4,),"")</f>
        <v/>
      </c>
    </row>
    <row r="224" spans="1:6" x14ac:dyDescent="0.3">
      <c r="A224" s="97" t="s">
        <v>1165</v>
      </c>
      <c r="B224" s="97">
        <f t="shared" si="3"/>
        <v>2265</v>
      </c>
      <c r="C224" s="142" t="s">
        <v>1166</v>
      </c>
      <c r="D224" s="142" t="s">
        <v>1116</v>
      </c>
      <c r="E224" s="97"/>
      <c r="F224" s="97" t="str">
        <f>IFERROR(VLOOKUP(A224,'BPT List'!B:E,4,),"")</f>
        <v/>
      </c>
    </row>
    <row r="225" spans="1:6" x14ac:dyDescent="0.3">
      <c r="A225" s="97" t="s">
        <v>1167</v>
      </c>
      <c r="B225" s="97">
        <f t="shared" si="3"/>
        <v>2266</v>
      </c>
      <c r="C225" s="142" t="s">
        <v>1168</v>
      </c>
      <c r="D225" s="142" t="s">
        <v>1116</v>
      </c>
      <c r="E225" s="97"/>
      <c r="F225" s="97" t="str">
        <f>IFERROR(VLOOKUP(A225,'BPT List'!B:E,4,),"")</f>
        <v/>
      </c>
    </row>
    <row r="226" spans="1:6" x14ac:dyDescent="0.3">
      <c r="A226" s="97" t="s">
        <v>1169</v>
      </c>
      <c r="B226" s="97">
        <f t="shared" si="3"/>
        <v>2267</v>
      </c>
      <c r="C226" s="142" t="s">
        <v>1170</v>
      </c>
      <c r="D226" s="142" t="s">
        <v>1116</v>
      </c>
      <c r="E226" s="97"/>
      <c r="F226" s="97" t="str">
        <f>IFERROR(VLOOKUP(A226,'BPT List'!B:E,4,),"")</f>
        <v/>
      </c>
    </row>
    <row r="227" spans="1:6" x14ac:dyDescent="0.3">
      <c r="A227" s="97" t="s">
        <v>1171</v>
      </c>
      <c r="B227" s="97">
        <f t="shared" si="3"/>
        <v>2268</v>
      </c>
      <c r="C227" s="142" t="s">
        <v>1172</v>
      </c>
      <c r="D227" s="142" t="s">
        <v>1116</v>
      </c>
      <c r="E227" s="97"/>
      <c r="F227" s="97" t="str">
        <f>IFERROR(VLOOKUP(A227,'BPT List'!B:E,4,),"")</f>
        <v/>
      </c>
    </row>
    <row r="228" spans="1:6" x14ac:dyDescent="0.3">
      <c r="A228" s="97" t="s">
        <v>1173</v>
      </c>
      <c r="B228" s="97">
        <f t="shared" si="3"/>
        <v>2270</v>
      </c>
      <c r="C228" s="142" t="s">
        <v>1174</v>
      </c>
      <c r="D228" s="142" t="s">
        <v>1116</v>
      </c>
      <c r="E228" s="97"/>
      <c r="F228" s="97" t="str">
        <f>IFERROR(VLOOKUP(A228,'BPT List'!B:E,4,),"")</f>
        <v/>
      </c>
    </row>
    <row r="229" spans="1:6" x14ac:dyDescent="0.3">
      <c r="A229" s="97" t="s">
        <v>1175</v>
      </c>
      <c r="B229" s="97">
        <f t="shared" si="3"/>
        <v>2271</v>
      </c>
      <c r="C229" s="142" t="s">
        <v>1176</v>
      </c>
      <c r="D229" s="142" t="s">
        <v>1116</v>
      </c>
      <c r="E229" s="97"/>
      <c r="F229" s="97" t="str">
        <f>IFERROR(VLOOKUP(A229,'BPT List'!B:E,4,),"")</f>
        <v>YES</v>
      </c>
    </row>
    <row r="230" spans="1:6" x14ac:dyDescent="0.3">
      <c r="A230" s="97" t="s">
        <v>1177</v>
      </c>
      <c r="B230" s="97">
        <f t="shared" si="3"/>
        <v>2273</v>
      </c>
      <c r="C230" s="142" t="s">
        <v>1178</v>
      </c>
      <c r="D230" s="142" t="s">
        <v>1116</v>
      </c>
      <c r="E230" s="97"/>
      <c r="F230" s="97" t="str">
        <f>IFERROR(VLOOKUP(A230,'BPT List'!B:E,4,),"")</f>
        <v/>
      </c>
    </row>
    <row r="231" spans="1:6" x14ac:dyDescent="0.3">
      <c r="A231" s="97" t="s">
        <v>1179</v>
      </c>
      <c r="B231" s="97">
        <f t="shared" si="3"/>
        <v>2274</v>
      </c>
      <c r="C231" s="142" t="s">
        <v>1180</v>
      </c>
      <c r="D231" s="142" t="s">
        <v>1116</v>
      </c>
      <c r="E231" s="97"/>
      <c r="F231" s="97" t="str">
        <f>IFERROR(VLOOKUP(A231,'BPT List'!B:E,4,),"")</f>
        <v/>
      </c>
    </row>
    <row r="232" spans="1:6" x14ac:dyDescent="0.3">
      <c r="A232" s="97" t="s">
        <v>1181</v>
      </c>
      <c r="B232" s="97">
        <f t="shared" si="3"/>
        <v>2276</v>
      </c>
      <c r="C232" s="142" t="s">
        <v>1182</v>
      </c>
      <c r="D232" s="142" t="s">
        <v>1116</v>
      </c>
      <c r="E232" s="97"/>
      <c r="F232" s="97" t="str">
        <f>IFERROR(VLOOKUP(A232,'BPT List'!B:E,4,),"")</f>
        <v/>
      </c>
    </row>
    <row r="233" spans="1:6" x14ac:dyDescent="0.3">
      <c r="A233" s="97" t="s">
        <v>1183</v>
      </c>
      <c r="B233" s="97">
        <f t="shared" si="3"/>
        <v>2277</v>
      </c>
      <c r="C233" s="142" t="s">
        <v>1184</v>
      </c>
      <c r="D233" s="142" t="s">
        <v>1116</v>
      </c>
      <c r="E233" s="97"/>
      <c r="F233" s="97" t="str">
        <f>IFERROR(VLOOKUP(A233,'BPT List'!B:E,4,),"")</f>
        <v>YES</v>
      </c>
    </row>
    <row r="234" spans="1:6" x14ac:dyDescent="0.3">
      <c r="A234" s="97" t="s">
        <v>1185</v>
      </c>
      <c r="B234" s="97">
        <f t="shared" si="3"/>
        <v>2299</v>
      </c>
      <c r="C234" s="142" t="s">
        <v>1186</v>
      </c>
      <c r="D234" s="142" t="s">
        <v>1116</v>
      </c>
      <c r="E234" s="97"/>
      <c r="F234" s="97" t="str">
        <f>IFERROR(VLOOKUP(A234,'BPT List'!B:E,4,),"")</f>
        <v/>
      </c>
    </row>
    <row r="235" spans="1:6" x14ac:dyDescent="0.3">
      <c r="A235" s="97" t="s">
        <v>1187</v>
      </c>
      <c r="B235" s="97">
        <f t="shared" si="3"/>
        <v>2279</v>
      </c>
      <c r="C235" s="142" t="s">
        <v>1188</v>
      </c>
      <c r="D235" s="142" t="s">
        <v>1116</v>
      </c>
      <c r="E235" s="97"/>
      <c r="F235" s="97" t="str">
        <f>IFERROR(VLOOKUP(A235,'BPT List'!B:E,4,),"")</f>
        <v/>
      </c>
    </row>
    <row r="236" spans="1:6" x14ac:dyDescent="0.3">
      <c r="A236" s="97" t="s">
        <v>1189</v>
      </c>
      <c r="B236" s="97">
        <f t="shared" si="3"/>
        <v>2275</v>
      </c>
      <c r="C236" s="142" t="s">
        <v>1190</v>
      </c>
      <c r="D236" s="142" t="s">
        <v>1116</v>
      </c>
      <c r="E236" s="97"/>
      <c r="F236" s="97" t="str">
        <f>IFERROR(VLOOKUP(A236,'BPT List'!B:E,4,),"")</f>
        <v/>
      </c>
    </row>
    <row r="237" spans="1:6" x14ac:dyDescent="0.3">
      <c r="A237" s="97" t="s">
        <v>1191</v>
      </c>
      <c r="B237" s="97">
        <f t="shared" si="3"/>
        <v>2282</v>
      </c>
      <c r="C237" s="142" t="s">
        <v>1192</v>
      </c>
      <c r="D237" s="142" t="s">
        <v>1116</v>
      </c>
      <c r="E237" s="97"/>
      <c r="F237" s="97" t="str">
        <f>IFERROR(VLOOKUP(A237,'BPT List'!B:E,4,),"")</f>
        <v/>
      </c>
    </row>
    <row r="238" spans="1:6" x14ac:dyDescent="0.3">
      <c r="A238" s="97" t="s">
        <v>1193</v>
      </c>
      <c r="B238" s="97">
        <f t="shared" si="3"/>
        <v>2287</v>
      </c>
      <c r="C238" s="142" t="s">
        <v>1194</v>
      </c>
      <c r="D238" s="142" t="s">
        <v>1116</v>
      </c>
      <c r="E238" s="97"/>
      <c r="F238" s="97" t="str">
        <f>IFERROR(VLOOKUP(A238,'BPT List'!B:E,4,),"")</f>
        <v/>
      </c>
    </row>
    <row r="239" spans="1:6" x14ac:dyDescent="0.3">
      <c r="A239" s="97" t="s">
        <v>1195</v>
      </c>
      <c r="B239" s="97">
        <f t="shared" si="3"/>
        <v>2289</v>
      </c>
      <c r="C239" s="142" t="s">
        <v>1196</v>
      </c>
      <c r="D239" s="142" t="s">
        <v>1116</v>
      </c>
      <c r="E239" s="97"/>
      <c r="F239" s="97" t="str">
        <f>IFERROR(VLOOKUP(A239,'BPT List'!B:E,4,),"")</f>
        <v>YES</v>
      </c>
    </row>
    <row r="240" spans="1:6" x14ac:dyDescent="0.3">
      <c r="A240" s="97" t="s">
        <v>1197</v>
      </c>
      <c r="B240" s="97">
        <f t="shared" si="3"/>
        <v>2295</v>
      </c>
      <c r="C240" s="142" t="s">
        <v>1198</v>
      </c>
      <c r="D240" s="142" t="s">
        <v>1116</v>
      </c>
      <c r="E240" s="97"/>
      <c r="F240" s="97" t="str">
        <f>IFERROR(VLOOKUP(A240,'BPT List'!B:E,4,),"")</f>
        <v/>
      </c>
    </row>
    <row r="241" spans="1:6" x14ac:dyDescent="0.3">
      <c r="A241" s="97" t="s">
        <v>1199</v>
      </c>
      <c r="B241" s="97">
        <f t="shared" si="3"/>
        <v>2291</v>
      </c>
      <c r="C241" s="142" t="s">
        <v>1200</v>
      </c>
      <c r="D241" s="142" t="s">
        <v>1116</v>
      </c>
      <c r="E241" s="97"/>
      <c r="F241" s="97" t="str">
        <f>IFERROR(VLOOKUP(A241,'BPT List'!B:E,4,),"")</f>
        <v/>
      </c>
    </row>
    <row r="242" spans="1:6" x14ac:dyDescent="0.3">
      <c r="A242" s="97" t="s">
        <v>1201</v>
      </c>
      <c r="B242" s="97">
        <f t="shared" si="3"/>
        <v>2292</v>
      </c>
      <c r="C242" s="142" t="s">
        <v>1202</v>
      </c>
      <c r="D242" s="142" t="s">
        <v>1116</v>
      </c>
      <c r="E242" s="97"/>
      <c r="F242" s="97" t="str">
        <f>IFERROR(VLOOKUP(A242,'BPT List'!B:E,4,),"")</f>
        <v>YES</v>
      </c>
    </row>
    <row r="243" spans="1:6" x14ac:dyDescent="0.3">
      <c r="A243" s="97" t="s">
        <v>1203</v>
      </c>
      <c r="B243" s="97">
        <f t="shared" si="3"/>
        <v>2294</v>
      </c>
      <c r="C243" s="142" t="s">
        <v>1204</v>
      </c>
      <c r="D243" s="142" t="s">
        <v>1116</v>
      </c>
      <c r="E243" s="97"/>
      <c r="F243" s="97" t="str">
        <f>IFERROR(VLOOKUP(A243,'BPT List'!B:E,4,),"")</f>
        <v/>
      </c>
    </row>
    <row r="244" spans="1:6" x14ac:dyDescent="0.3">
      <c r="A244" s="97" t="s">
        <v>1205</v>
      </c>
      <c r="B244" s="97">
        <f t="shared" si="3"/>
        <v>1416</v>
      </c>
      <c r="C244" s="142" t="s">
        <v>1206</v>
      </c>
      <c r="D244" s="142" t="s">
        <v>1207</v>
      </c>
      <c r="E244" s="97"/>
      <c r="F244" s="97" t="str">
        <f>IFERROR(VLOOKUP(A244,'BPT List'!B:E,4,),"")</f>
        <v/>
      </c>
    </row>
    <row r="245" spans="1:6" x14ac:dyDescent="0.3">
      <c r="A245" s="97" t="s">
        <v>1208</v>
      </c>
      <c r="B245" s="97">
        <f t="shared" si="3"/>
        <v>1419</v>
      </c>
      <c r="C245" s="142" t="s">
        <v>1209</v>
      </c>
      <c r="D245" s="142" t="s">
        <v>1207</v>
      </c>
      <c r="E245" s="97"/>
      <c r="F245" s="97" t="str">
        <f>IFERROR(VLOOKUP(A245,'BPT List'!B:E,4,),"")</f>
        <v/>
      </c>
    </row>
    <row r="246" spans="1:6" x14ac:dyDescent="0.3">
      <c r="A246" s="97" t="s">
        <v>1210</v>
      </c>
      <c r="B246" s="97">
        <f t="shared" si="3"/>
        <v>1421</v>
      </c>
      <c r="C246" s="142" t="s">
        <v>915</v>
      </c>
      <c r="D246" s="142" t="s">
        <v>1207</v>
      </c>
      <c r="E246" s="97"/>
      <c r="F246" s="97" t="str">
        <f>IFERROR(VLOOKUP(A246,'BPT List'!B:E,4,),"")</f>
        <v/>
      </c>
    </row>
    <row r="247" spans="1:6" x14ac:dyDescent="0.3">
      <c r="A247" s="97" t="s">
        <v>1211</v>
      </c>
      <c r="B247" s="97">
        <f t="shared" si="3"/>
        <v>1422</v>
      </c>
      <c r="C247" s="142" t="s">
        <v>1212</v>
      </c>
      <c r="D247" s="142" t="s">
        <v>1207</v>
      </c>
      <c r="E247" s="97"/>
      <c r="F247" s="97" t="str">
        <f>IFERROR(VLOOKUP(A247,'BPT List'!B:E,4,),"")</f>
        <v>YES</v>
      </c>
    </row>
    <row r="248" spans="1:6" x14ac:dyDescent="0.3">
      <c r="A248" s="97" t="s">
        <v>1213</v>
      </c>
      <c r="B248" s="97">
        <f t="shared" si="3"/>
        <v>1446</v>
      </c>
      <c r="C248" s="142" t="s">
        <v>1214</v>
      </c>
      <c r="D248" s="142" t="s">
        <v>1207</v>
      </c>
      <c r="E248" s="97"/>
      <c r="F248" s="97" t="str">
        <f>IFERROR(VLOOKUP(A248,'BPT List'!B:E,4,),"")</f>
        <v/>
      </c>
    </row>
    <row r="249" spans="1:6" x14ac:dyDescent="0.3">
      <c r="A249" s="97" t="s">
        <v>1215</v>
      </c>
      <c r="B249" s="97">
        <f t="shared" si="3"/>
        <v>1428</v>
      </c>
      <c r="C249" s="142" t="s">
        <v>1216</v>
      </c>
      <c r="D249" s="142" t="s">
        <v>1207</v>
      </c>
      <c r="E249" s="97"/>
      <c r="F249" s="97" t="str">
        <f>IFERROR(VLOOKUP(A249,'BPT List'!B:E,4,),"")</f>
        <v>YES</v>
      </c>
    </row>
    <row r="250" spans="1:6" x14ac:dyDescent="0.3">
      <c r="A250" s="97" t="s">
        <v>1217</v>
      </c>
      <c r="B250" s="97">
        <f t="shared" si="3"/>
        <v>1432</v>
      </c>
      <c r="C250" s="142" t="s">
        <v>1218</v>
      </c>
      <c r="D250" s="142" t="s">
        <v>1207</v>
      </c>
      <c r="E250" s="97"/>
      <c r="F250" s="97" t="str">
        <f>IFERROR(VLOOKUP(A250,'BPT List'!B:E,4,),"")</f>
        <v>YES</v>
      </c>
    </row>
    <row r="251" spans="1:6" x14ac:dyDescent="0.3">
      <c r="A251" s="97" t="s">
        <v>1219</v>
      </c>
      <c r="B251" s="97">
        <f t="shared" si="3"/>
        <v>1434</v>
      </c>
      <c r="C251" s="142" t="s">
        <v>1220</v>
      </c>
      <c r="D251" s="142" t="s">
        <v>1207</v>
      </c>
      <c r="E251" s="97"/>
      <c r="F251" s="97" t="str">
        <f>IFERROR(VLOOKUP(A251,'BPT List'!B:E,4,),"")</f>
        <v/>
      </c>
    </row>
    <row r="252" spans="1:6" x14ac:dyDescent="0.3">
      <c r="A252" s="97" t="s">
        <v>1221</v>
      </c>
      <c r="B252" s="97">
        <f t="shared" si="3"/>
        <v>1435</v>
      </c>
      <c r="C252" s="142" t="s">
        <v>1222</v>
      </c>
      <c r="D252" s="142" t="s">
        <v>1207</v>
      </c>
      <c r="E252" s="97"/>
      <c r="F252" s="97" t="str">
        <f>IFERROR(VLOOKUP(A252,'BPT List'!B:E,4,),"")</f>
        <v/>
      </c>
    </row>
    <row r="253" spans="1:6" x14ac:dyDescent="0.3">
      <c r="A253" s="97" t="s">
        <v>1223</v>
      </c>
      <c r="B253" s="97">
        <f t="shared" si="3"/>
        <v>1438</v>
      </c>
      <c r="C253" s="142" t="s">
        <v>1224</v>
      </c>
      <c r="D253" s="142" t="s">
        <v>1207</v>
      </c>
      <c r="E253" s="97"/>
      <c r="F253" s="97" t="str">
        <f>IFERROR(VLOOKUP(A253,'BPT List'!B:E,4,),"")</f>
        <v/>
      </c>
    </row>
    <row r="254" spans="1:6" x14ac:dyDescent="0.3">
      <c r="A254" s="97" t="s">
        <v>1225</v>
      </c>
      <c r="B254" s="97">
        <f t="shared" si="3"/>
        <v>1441</v>
      </c>
      <c r="C254" s="142" t="s">
        <v>1226</v>
      </c>
      <c r="D254" s="142" t="s">
        <v>1207</v>
      </c>
      <c r="E254" s="97"/>
      <c r="F254" s="97" t="str">
        <f>IFERROR(VLOOKUP(A254,'BPT List'!B:E,4,),"")</f>
        <v>YES</v>
      </c>
    </row>
    <row r="255" spans="1:6" x14ac:dyDescent="0.3">
      <c r="A255" s="97" t="s">
        <v>1227</v>
      </c>
      <c r="B255" s="97">
        <f t="shared" si="3"/>
        <v>4033</v>
      </c>
      <c r="C255" s="142" t="s">
        <v>1228</v>
      </c>
      <c r="D255" s="142" t="s">
        <v>1207</v>
      </c>
      <c r="E255" s="97"/>
      <c r="F255" s="97" t="str">
        <f>IFERROR(VLOOKUP(A255,'BPT List'!B:E,4,),"")</f>
        <v/>
      </c>
    </row>
    <row r="256" spans="1:6" x14ac:dyDescent="0.3">
      <c r="A256" s="97" t="s">
        <v>1229</v>
      </c>
      <c r="B256" s="97">
        <f t="shared" si="3"/>
        <v>1443</v>
      </c>
      <c r="C256" s="142" t="s">
        <v>1230</v>
      </c>
      <c r="D256" s="142" t="s">
        <v>1207</v>
      </c>
      <c r="E256" s="97"/>
      <c r="F256" s="97" t="str">
        <f>IFERROR(VLOOKUP(A256,'BPT List'!B:E,4,),"")</f>
        <v/>
      </c>
    </row>
    <row r="257" spans="1:6" x14ac:dyDescent="0.3">
      <c r="A257" s="97" t="s">
        <v>1231</v>
      </c>
      <c r="B257" s="97">
        <f t="shared" si="3"/>
        <v>1447</v>
      </c>
      <c r="C257" s="142" t="s">
        <v>1232</v>
      </c>
      <c r="D257" s="142" t="s">
        <v>1207</v>
      </c>
      <c r="E257" s="97"/>
      <c r="F257" s="97" t="str">
        <f>IFERROR(VLOOKUP(A257,'BPT List'!B:E,4,),"")</f>
        <v/>
      </c>
    </row>
    <row r="258" spans="1:6" x14ac:dyDescent="0.3">
      <c r="A258" s="97" t="s">
        <v>1233</v>
      </c>
      <c r="B258" s="97">
        <f t="shared" si="3"/>
        <v>1448</v>
      </c>
      <c r="C258" s="142" t="s">
        <v>1234</v>
      </c>
      <c r="D258" s="142" t="s">
        <v>1207</v>
      </c>
      <c r="E258" s="97"/>
      <c r="F258" s="97" t="str">
        <f>IFERROR(VLOOKUP(A258,'BPT List'!B:E,4,),"")</f>
        <v/>
      </c>
    </row>
    <row r="259" spans="1:6" x14ac:dyDescent="0.3">
      <c r="A259" s="97" t="s">
        <v>1235</v>
      </c>
      <c r="B259" s="97">
        <f t="shared" ref="B259:B322" si="4">VALUE(RIGHT(A259,4))</f>
        <v>1449</v>
      </c>
      <c r="C259" s="142" t="s">
        <v>1236</v>
      </c>
      <c r="D259" s="142" t="s">
        <v>1207</v>
      </c>
      <c r="E259" s="97"/>
      <c r="F259" s="97" t="str">
        <f>IFERROR(VLOOKUP(A259,'BPT List'!B:E,4,),"")</f>
        <v/>
      </c>
    </row>
    <row r="260" spans="1:6" x14ac:dyDescent="0.3">
      <c r="A260" s="97" t="s">
        <v>1237</v>
      </c>
      <c r="B260" s="97">
        <f t="shared" si="4"/>
        <v>1451</v>
      </c>
      <c r="C260" s="142" t="s">
        <v>1238</v>
      </c>
      <c r="D260" s="142" t="s">
        <v>1207</v>
      </c>
      <c r="E260" s="97"/>
      <c r="F260" s="97" t="str">
        <f>IFERROR(VLOOKUP(A260,'BPT List'!B:E,4,),"")</f>
        <v>YES</v>
      </c>
    </row>
    <row r="261" spans="1:6" x14ac:dyDescent="0.3">
      <c r="A261" s="97" t="s">
        <v>1239</v>
      </c>
      <c r="B261" s="97">
        <f t="shared" si="4"/>
        <v>1452</v>
      </c>
      <c r="C261" s="142" t="s">
        <v>1240</v>
      </c>
      <c r="D261" s="142" t="s">
        <v>1207</v>
      </c>
      <c r="E261" s="97"/>
      <c r="F261" s="97" t="str">
        <f>IFERROR(VLOOKUP(A261,'BPT List'!B:E,4,),"")</f>
        <v>YES</v>
      </c>
    </row>
    <row r="262" spans="1:6" x14ac:dyDescent="0.3">
      <c r="A262" s="97" t="s">
        <v>1241</v>
      </c>
      <c r="B262" s="97">
        <f t="shared" si="4"/>
        <v>1453</v>
      </c>
      <c r="C262" s="142" t="s">
        <v>1242</v>
      </c>
      <c r="D262" s="142" t="s">
        <v>1207</v>
      </c>
      <c r="E262" s="97"/>
      <c r="F262" s="97" t="str">
        <f>IFERROR(VLOOKUP(A262,'BPT List'!B:E,4,),"")</f>
        <v/>
      </c>
    </row>
    <row r="263" spans="1:6" x14ac:dyDescent="0.3">
      <c r="A263" s="97" t="s">
        <v>1243</v>
      </c>
      <c r="B263" s="97">
        <f t="shared" si="4"/>
        <v>1454</v>
      </c>
      <c r="C263" s="142" t="s">
        <v>1244</v>
      </c>
      <c r="D263" s="142" t="s">
        <v>1207</v>
      </c>
      <c r="E263" s="97"/>
      <c r="F263" s="97" t="str">
        <f>IFERROR(VLOOKUP(A263,'BPT List'!B:E,4,),"")</f>
        <v>YES</v>
      </c>
    </row>
    <row r="264" spans="1:6" x14ac:dyDescent="0.3">
      <c r="A264" s="97" t="s">
        <v>1245</v>
      </c>
      <c r="B264" s="97">
        <f t="shared" si="4"/>
        <v>74</v>
      </c>
      <c r="C264" s="142" t="s">
        <v>1246</v>
      </c>
      <c r="D264" s="142" t="s">
        <v>1247</v>
      </c>
      <c r="E264" s="97"/>
      <c r="F264" s="97" t="str">
        <f>IFERROR(VLOOKUP(A264,'BPT List'!B:E,4,),"")</f>
        <v/>
      </c>
    </row>
    <row r="265" spans="1:6" x14ac:dyDescent="0.3">
      <c r="A265" s="97" t="s">
        <v>1248</v>
      </c>
      <c r="B265" s="97">
        <f t="shared" si="4"/>
        <v>2</v>
      </c>
      <c r="C265" s="142" t="s">
        <v>1249</v>
      </c>
      <c r="D265" s="142" t="s">
        <v>1247</v>
      </c>
      <c r="E265" s="97"/>
      <c r="F265" s="97" t="str">
        <f>IFERROR(VLOOKUP(A265,'BPT List'!B:E,4,),"")</f>
        <v/>
      </c>
    </row>
    <row r="266" spans="1:6" x14ac:dyDescent="0.3">
      <c r="A266" s="97" t="s">
        <v>1250</v>
      </c>
      <c r="B266" s="97">
        <f t="shared" si="4"/>
        <v>3</v>
      </c>
      <c r="C266" s="142" t="s">
        <v>1251</v>
      </c>
      <c r="D266" s="142" t="s">
        <v>1247</v>
      </c>
      <c r="E266" s="97"/>
      <c r="F266" s="97" t="str">
        <f>IFERROR(VLOOKUP(A266,'BPT List'!B:E,4,),"")</f>
        <v/>
      </c>
    </row>
    <row r="267" spans="1:6" x14ac:dyDescent="0.3">
      <c r="A267" s="97" t="s">
        <v>1252</v>
      </c>
      <c r="B267" s="97">
        <f t="shared" si="4"/>
        <v>5</v>
      </c>
      <c r="C267" s="142" t="s">
        <v>1253</v>
      </c>
      <c r="D267" s="142" t="s">
        <v>1247</v>
      </c>
      <c r="E267" s="97"/>
      <c r="F267" s="97" t="str">
        <f>IFERROR(VLOOKUP(A267,'BPT List'!B:E,4,),"")</f>
        <v/>
      </c>
    </row>
    <row r="268" spans="1:6" x14ac:dyDescent="0.3">
      <c r="A268" s="97" t="s">
        <v>1254</v>
      </c>
      <c r="B268" s="97">
        <f t="shared" si="4"/>
        <v>6</v>
      </c>
      <c r="C268" s="142" t="s">
        <v>1255</v>
      </c>
      <c r="D268" s="142" t="s">
        <v>1247</v>
      </c>
      <c r="E268" s="97"/>
      <c r="F268" s="97" t="str">
        <f>IFERROR(VLOOKUP(A268,'BPT List'!B:E,4,),"")</f>
        <v/>
      </c>
    </row>
    <row r="269" spans="1:6" x14ac:dyDescent="0.3">
      <c r="A269" s="97" t="s">
        <v>1256</v>
      </c>
      <c r="B269" s="97">
        <f t="shared" si="4"/>
        <v>7</v>
      </c>
      <c r="C269" s="142" t="s">
        <v>1257</v>
      </c>
      <c r="D269" s="142" t="s">
        <v>1247</v>
      </c>
      <c r="E269" s="97"/>
      <c r="F269" s="97" t="str">
        <f>IFERROR(VLOOKUP(A269,'BPT List'!B:E,4,),"")</f>
        <v/>
      </c>
    </row>
    <row r="270" spans="1:6" x14ac:dyDescent="0.3">
      <c r="A270" s="97" t="s">
        <v>1258</v>
      </c>
      <c r="B270" s="97">
        <f t="shared" si="4"/>
        <v>9</v>
      </c>
      <c r="C270" s="142" t="s">
        <v>1259</v>
      </c>
      <c r="D270" s="142" t="s">
        <v>1247</v>
      </c>
      <c r="E270" s="97"/>
      <c r="F270" s="97" t="str">
        <f>IFERROR(VLOOKUP(A270,'BPT List'!B:E,4,),"")</f>
        <v/>
      </c>
    </row>
    <row r="271" spans="1:6" x14ac:dyDescent="0.3">
      <c r="A271" s="97" t="s">
        <v>1260</v>
      </c>
      <c r="B271" s="97">
        <f t="shared" si="4"/>
        <v>10</v>
      </c>
      <c r="C271" s="142" t="s">
        <v>1261</v>
      </c>
      <c r="D271" s="142" t="s">
        <v>1247</v>
      </c>
      <c r="E271" s="97"/>
      <c r="F271" s="97" t="str">
        <f>IFERROR(VLOOKUP(A271,'BPT List'!B:E,4,),"")</f>
        <v/>
      </c>
    </row>
    <row r="272" spans="1:6" x14ac:dyDescent="0.3">
      <c r="A272" s="97" t="s">
        <v>1262</v>
      </c>
      <c r="B272" s="97">
        <f t="shared" si="4"/>
        <v>12</v>
      </c>
      <c r="C272" s="142" t="s">
        <v>1263</v>
      </c>
      <c r="D272" s="142" t="s">
        <v>1247</v>
      </c>
      <c r="E272" s="97"/>
      <c r="F272" s="97" t="str">
        <f>IFERROR(VLOOKUP(A272,'BPT List'!B:E,4,),"")</f>
        <v/>
      </c>
    </row>
    <row r="273" spans="1:6" x14ac:dyDescent="0.3">
      <c r="A273" s="97" t="s">
        <v>1264</v>
      </c>
      <c r="B273" s="97">
        <f t="shared" si="4"/>
        <v>15</v>
      </c>
      <c r="C273" s="142" t="s">
        <v>1265</v>
      </c>
      <c r="D273" s="142" t="s">
        <v>1247</v>
      </c>
      <c r="E273" s="97"/>
      <c r="F273" s="97" t="str">
        <f>IFERROR(VLOOKUP(A273,'BPT List'!B:E,4,),"")</f>
        <v/>
      </c>
    </row>
    <row r="274" spans="1:6" x14ac:dyDescent="0.3">
      <c r="A274" s="97" t="s">
        <v>1266</v>
      </c>
      <c r="B274" s="97">
        <f t="shared" si="4"/>
        <v>16</v>
      </c>
      <c r="C274" s="142" t="s">
        <v>1267</v>
      </c>
      <c r="D274" s="142" t="s">
        <v>1247</v>
      </c>
      <c r="E274" s="97"/>
      <c r="F274" s="97" t="str">
        <f>IFERROR(VLOOKUP(A274,'BPT List'!B:E,4,),"")</f>
        <v>YES</v>
      </c>
    </row>
    <row r="275" spans="1:6" x14ac:dyDescent="0.3">
      <c r="A275" s="97" t="s">
        <v>1268</v>
      </c>
      <c r="B275" s="97">
        <f t="shared" si="4"/>
        <v>18</v>
      </c>
      <c r="C275" s="142" t="s">
        <v>1269</v>
      </c>
      <c r="D275" s="142" t="s">
        <v>1247</v>
      </c>
      <c r="E275" s="97"/>
      <c r="F275" s="97" t="str">
        <f>IFERROR(VLOOKUP(A275,'BPT List'!B:E,4,),"")</f>
        <v>YES</v>
      </c>
    </row>
    <row r="276" spans="1:6" x14ac:dyDescent="0.3">
      <c r="A276" s="97" t="s">
        <v>1270</v>
      </c>
      <c r="B276" s="97">
        <f t="shared" si="4"/>
        <v>19</v>
      </c>
      <c r="C276" s="142" t="s">
        <v>1271</v>
      </c>
      <c r="D276" s="142" t="s">
        <v>1247</v>
      </c>
      <c r="E276" s="97"/>
      <c r="F276" s="97" t="str">
        <f>IFERROR(VLOOKUP(A276,'BPT List'!B:E,4,),"")</f>
        <v>YES</v>
      </c>
    </row>
    <row r="277" spans="1:6" x14ac:dyDescent="0.3">
      <c r="A277" s="97" t="s">
        <v>1272</v>
      </c>
      <c r="B277" s="97">
        <f t="shared" si="4"/>
        <v>20</v>
      </c>
      <c r="C277" s="142" t="s">
        <v>1273</v>
      </c>
      <c r="D277" s="142" t="s">
        <v>1247</v>
      </c>
      <c r="E277" s="97"/>
      <c r="F277" s="97" t="str">
        <f>IFERROR(VLOOKUP(A277,'BPT List'!B:E,4,),"")</f>
        <v/>
      </c>
    </row>
    <row r="278" spans="1:6" x14ac:dyDescent="0.3">
      <c r="A278" s="97" t="s">
        <v>1274</v>
      </c>
      <c r="B278" s="97">
        <f t="shared" si="4"/>
        <v>21</v>
      </c>
      <c r="C278" s="142" t="s">
        <v>1275</v>
      </c>
      <c r="D278" s="142" t="s">
        <v>1247</v>
      </c>
      <c r="E278" s="97"/>
      <c r="F278" s="97" t="str">
        <f>IFERROR(VLOOKUP(A278,'BPT List'!B:E,4,),"")</f>
        <v/>
      </c>
    </row>
    <row r="279" spans="1:6" x14ac:dyDescent="0.3">
      <c r="A279" s="97" t="s">
        <v>1276</v>
      </c>
      <c r="B279" s="97">
        <f t="shared" si="4"/>
        <v>22</v>
      </c>
      <c r="C279" s="142" t="s">
        <v>1277</v>
      </c>
      <c r="D279" s="142" t="s">
        <v>1247</v>
      </c>
      <c r="E279" s="97"/>
      <c r="F279" s="97" t="str">
        <f>IFERROR(VLOOKUP(A279,'BPT List'!B:E,4,),"")</f>
        <v>YES</v>
      </c>
    </row>
    <row r="280" spans="1:6" x14ac:dyDescent="0.3">
      <c r="A280" s="97" t="s">
        <v>1278</v>
      </c>
      <c r="B280" s="97">
        <f t="shared" si="4"/>
        <v>24</v>
      </c>
      <c r="C280" s="142" t="s">
        <v>1279</v>
      </c>
      <c r="D280" s="142" t="s">
        <v>1247</v>
      </c>
      <c r="E280" s="97"/>
      <c r="F280" s="97" t="str">
        <f>IFERROR(VLOOKUP(A280,'BPT List'!B:E,4,),"")</f>
        <v/>
      </c>
    </row>
    <row r="281" spans="1:6" x14ac:dyDescent="0.3">
      <c r="A281" s="97" t="s">
        <v>1280</v>
      </c>
      <c r="B281" s="97">
        <f t="shared" si="4"/>
        <v>25</v>
      </c>
      <c r="C281" s="142" t="s">
        <v>1281</v>
      </c>
      <c r="D281" s="142" t="s">
        <v>1247</v>
      </c>
      <c r="E281" s="97"/>
      <c r="F281" s="97" t="str">
        <f>IFERROR(VLOOKUP(A281,'BPT List'!B:E,4,),"")</f>
        <v/>
      </c>
    </row>
    <row r="282" spans="1:6" x14ac:dyDescent="0.3">
      <c r="A282" s="97" t="s">
        <v>1282</v>
      </c>
      <c r="B282" s="97">
        <f t="shared" si="4"/>
        <v>26</v>
      </c>
      <c r="C282" s="142" t="s">
        <v>1283</v>
      </c>
      <c r="D282" s="142" t="s">
        <v>1247</v>
      </c>
      <c r="E282" s="97"/>
      <c r="F282" s="97" t="str">
        <f>IFERROR(VLOOKUP(A282,'BPT List'!B:E,4,),"")</f>
        <v/>
      </c>
    </row>
    <row r="283" spans="1:6" x14ac:dyDescent="0.3">
      <c r="A283" s="97" t="s">
        <v>1284</v>
      </c>
      <c r="B283" s="97">
        <f t="shared" si="4"/>
        <v>27</v>
      </c>
      <c r="C283" s="142" t="s">
        <v>1285</v>
      </c>
      <c r="D283" s="142" t="s">
        <v>1247</v>
      </c>
      <c r="E283" s="97"/>
      <c r="F283" s="97" t="str">
        <f>IFERROR(VLOOKUP(A283,'BPT List'!B:E,4,),"")</f>
        <v/>
      </c>
    </row>
    <row r="284" spans="1:6" x14ac:dyDescent="0.3">
      <c r="A284" s="97" t="s">
        <v>1286</v>
      </c>
      <c r="B284" s="97">
        <f t="shared" si="4"/>
        <v>30</v>
      </c>
      <c r="C284" s="142" t="s">
        <v>1287</v>
      </c>
      <c r="D284" s="142" t="s">
        <v>1247</v>
      </c>
      <c r="E284" s="97"/>
      <c r="F284" s="97" t="str">
        <f>IFERROR(VLOOKUP(A284,'BPT List'!B:E,4,),"")</f>
        <v/>
      </c>
    </row>
    <row r="285" spans="1:6" x14ac:dyDescent="0.3">
      <c r="A285" s="97" t="s">
        <v>1288</v>
      </c>
      <c r="B285" s="97">
        <f t="shared" si="4"/>
        <v>33</v>
      </c>
      <c r="C285" s="142" t="s">
        <v>1289</v>
      </c>
      <c r="D285" s="142" t="s">
        <v>1247</v>
      </c>
      <c r="E285" s="97"/>
      <c r="F285" s="97" t="str">
        <f>IFERROR(VLOOKUP(A285,'BPT List'!B:E,4,),"")</f>
        <v/>
      </c>
    </row>
    <row r="286" spans="1:6" x14ac:dyDescent="0.3">
      <c r="A286" s="97" t="s">
        <v>1290</v>
      </c>
      <c r="B286" s="97">
        <f t="shared" si="4"/>
        <v>34</v>
      </c>
      <c r="C286" s="142" t="s">
        <v>1291</v>
      </c>
      <c r="D286" s="142" t="s">
        <v>1247</v>
      </c>
      <c r="E286" s="97"/>
      <c r="F286" s="97" t="str">
        <f>IFERROR(VLOOKUP(A286,'BPT List'!B:E,4,),"")</f>
        <v/>
      </c>
    </row>
    <row r="287" spans="1:6" x14ac:dyDescent="0.3">
      <c r="A287" s="97" t="s">
        <v>1292</v>
      </c>
      <c r="B287" s="97">
        <f t="shared" si="4"/>
        <v>35</v>
      </c>
      <c r="C287" s="142" t="s">
        <v>1293</v>
      </c>
      <c r="D287" s="142" t="s">
        <v>1247</v>
      </c>
      <c r="E287" s="97"/>
      <c r="F287" s="97" t="str">
        <f>IFERROR(VLOOKUP(A287,'BPT List'!B:E,4,),"")</f>
        <v/>
      </c>
    </row>
    <row r="288" spans="1:6" x14ac:dyDescent="0.3">
      <c r="A288" s="97" t="s">
        <v>1294</v>
      </c>
      <c r="B288" s="97">
        <f t="shared" si="4"/>
        <v>36</v>
      </c>
      <c r="C288" s="142" t="s">
        <v>1295</v>
      </c>
      <c r="D288" s="142" t="s">
        <v>1247</v>
      </c>
      <c r="E288" s="97"/>
      <c r="F288" s="97" t="str">
        <f>IFERROR(VLOOKUP(A288,'BPT List'!B:E,4,),"")</f>
        <v>YES</v>
      </c>
    </row>
    <row r="289" spans="1:6" x14ac:dyDescent="0.3">
      <c r="A289" s="97" t="s">
        <v>1296</v>
      </c>
      <c r="B289" s="97">
        <f t="shared" si="4"/>
        <v>38</v>
      </c>
      <c r="C289" s="142" t="s">
        <v>1297</v>
      </c>
      <c r="D289" s="142" t="s">
        <v>1247</v>
      </c>
      <c r="E289" s="97"/>
      <c r="F289" s="97" t="str">
        <f>IFERROR(VLOOKUP(A289,'BPT List'!B:E,4,),"")</f>
        <v>YES</v>
      </c>
    </row>
    <row r="290" spans="1:6" x14ac:dyDescent="0.3">
      <c r="A290" s="97" t="s">
        <v>1298</v>
      </c>
      <c r="B290" s="97">
        <f t="shared" si="4"/>
        <v>39</v>
      </c>
      <c r="C290" s="142" t="s">
        <v>1299</v>
      </c>
      <c r="D290" s="142" t="s">
        <v>1247</v>
      </c>
      <c r="E290" s="97"/>
      <c r="F290" s="97" t="str">
        <f>IFERROR(VLOOKUP(A290,'BPT List'!B:E,4,),"")</f>
        <v/>
      </c>
    </row>
    <row r="291" spans="1:6" x14ac:dyDescent="0.3">
      <c r="A291" s="97" t="s">
        <v>1300</v>
      </c>
      <c r="B291" s="97">
        <f t="shared" si="4"/>
        <v>40</v>
      </c>
      <c r="C291" s="142" t="s">
        <v>1301</v>
      </c>
      <c r="D291" s="142" t="s">
        <v>1247</v>
      </c>
      <c r="E291" s="97"/>
      <c r="F291" s="97" t="str">
        <f>IFERROR(VLOOKUP(A291,'BPT List'!B:E,4,),"")</f>
        <v/>
      </c>
    </row>
    <row r="292" spans="1:6" x14ac:dyDescent="0.3">
      <c r="A292" s="97" t="s">
        <v>1302</v>
      </c>
      <c r="B292" s="97">
        <f t="shared" si="4"/>
        <v>41</v>
      </c>
      <c r="C292" s="142" t="s">
        <v>1303</v>
      </c>
      <c r="D292" s="142" t="s">
        <v>1247</v>
      </c>
      <c r="E292" s="97"/>
      <c r="F292" s="97" t="str">
        <f>IFERROR(VLOOKUP(A292,'BPT List'!B:E,4,),"")</f>
        <v/>
      </c>
    </row>
    <row r="293" spans="1:6" x14ac:dyDescent="0.3">
      <c r="A293" s="97" t="s">
        <v>1304</v>
      </c>
      <c r="B293" s="97">
        <f t="shared" si="4"/>
        <v>42</v>
      </c>
      <c r="C293" s="142" t="s">
        <v>1305</v>
      </c>
      <c r="D293" s="142" t="s">
        <v>1247</v>
      </c>
      <c r="E293" s="97"/>
      <c r="F293" s="97" t="str">
        <f>IFERROR(VLOOKUP(A293,'BPT List'!B:E,4,),"")</f>
        <v/>
      </c>
    </row>
    <row r="294" spans="1:6" x14ac:dyDescent="0.3">
      <c r="A294" s="97" t="s">
        <v>1306</v>
      </c>
      <c r="B294" s="97">
        <f t="shared" si="4"/>
        <v>44</v>
      </c>
      <c r="C294" s="142" t="s">
        <v>1307</v>
      </c>
      <c r="D294" s="142" t="s">
        <v>1247</v>
      </c>
      <c r="E294" s="97"/>
      <c r="F294" s="97" t="str">
        <f>IFERROR(VLOOKUP(A294,'BPT List'!B:E,4,),"")</f>
        <v>YES</v>
      </c>
    </row>
    <row r="295" spans="1:6" x14ac:dyDescent="0.3">
      <c r="A295" s="97" t="s">
        <v>1308</v>
      </c>
      <c r="B295" s="97">
        <f t="shared" si="4"/>
        <v>45</v>
      </c>
      <c r="C295" s="142" t="s">
        <v>1309</v>
      </c>
      <c r="D295" s="142" t="s">
        <v>1247</v>
      </c>
      <c r="E295" s="97"/>
      <c r="F295" s="97" t="str">
        <f>IFERROR(VLOOKUP(A295,'BPT List'!B:E,4,),"")</f>
        <v/>
      </c>
    </row>
    <row r="296" spans="1:6" x14ac:dyDescent="0.3">
      <c r="A296" s="97" t="s">
        <v>1310</v>
      </c>
      <c r="B296" s="97">
        <f t="shared" si="4"/>
        <v>46</v>
      </c>
      <c r="C296" s="142" t="s">
        <v>1311</v>
      </c>
      <c r="D296" s="142" t="s">
        <v>1247</v>
      </c>
      <c r="E296" s="97"/>
      <c r="F296" s="97" t="str">
        <f>IFERROR(VLOOKUP(A296,'BPT List'!B:E,4,),"")</f>
        <v/>
      </c>
    </row>
    <row r="297" spans="1:6" x14ac:dyDescent="0.3">
      <c r="A297" s="97" t="s">
        <v>1312</v>
      </c>
      <c r="B297" s="97">
        <f t="shared" si="4"/>
        <v>77</v>
      </c>
      <c r="C297" s="142" t="s">
        <v>1313</v>
      </c>
      <c r="D297" s="142" t="s">
        <v>1247</v>
      </c>
      <c r="E297" s="97"/>
      <c r="F297" s="97" t="str">
        <f>IFERROR(VLOOKUP(A297,'BPT List'!B:E,4,),"")</f>
        <v/>
      </c>
    </row>
    <row r="298" spans="1:6" x14ac:dyDescent="0.3">
      <c r="A298" s="97" t="s">
        <v>1314</v>
      </c>
      <c r="B298" s="97">
        <f t="shared" si="4"/>
        <v>78</v>
      </c>
      <c r="C298" s="142" t="s">
        <v>1315</v>
      </c>
      <c r="D298" s="142" t="s">
        <v>1247</v>
      </c>
      <c r="E298" s="97"/>
      <c r="F298" s="97" t="str">
        <f>IFERROR(VLOOKUP(A298,'BPT List'!B:E,4,),"")</f>
        <v/>
      </c>
    </row>
    <row r="299" spans="1:6" x14ac:dyDescent="0.3">
      <c r="A299" s="97" t="s">
        <v>1316</v>
      </c>
      <c r="B299" s="97">
        <f t="shared" si="4"/>
        <v>50</v>
      </c>
      <c r="C299" s="142" t="s">
        <v>1317</v>
      </c>
      <c r="D299" s="142" t="s">
        <v>1247</v>
      </c>
      <c r="E299" s="97"/>
      <c r="F299" s="97" t="str">
        <f>IFERROR(VLOOKUP(A299,'BPT List'!B:E,4,),"")</f>
        <v/>
      </c>
    </row>
    <row r="300" spans="1:6" x14ac:dyDescent="0.3">
      <c r="A300" s="97" t="s">
        <v>1318</v>
      </c>
      <c r="B300" s="97">
        <f t="shared" si="4"/>
        <v>53</v>
      </c>
      <c r="C300" s="142" t="s">
        <v>1319</v>
      </c>
      <c r="D300" s="142" t="s">
        <v>1247</v>
      </c>
      <c r="E300" s="97"/>
      <c r="F300" s="97" t="str">
        <f>IFERROR(VLOOKUP(A300,'BPT List'!B:E,4,),"")</f>
        <v/>
      </c>
    </row>
    <row r="301" spans="1:6" x14ac:dyDescent="0.3">
      <c r="A301" s="97" t="s">
        <v>1320</v>
      </c>
      <c r="B301" s="97">
        <f t="shared" si="4"/>
        <v>3669</v>
      </c>
      <c r="C301" s="142" t="s">
        <v>1321</v>
      </c>
      <c r="D301" s="142" t="s">
        <v>1247</v>
      </c>
      <c r="E301" s="97"/>
      <c r="F301" s="97" t="str">
        <f>IFERROR(VLOOKUP(A301,'BPT List'!B:E,4,),"")</f>
        <v/>
      </c>
    </row>
    <row r="302" spans="1:6" x14ac:dyDescent="0.3">
      <c r="A302" s="97" t="s">
        <v>1322</v>
      </c>
      <c r="B302" s="97">
        <f t="shared" si="4"/>
        <v>57</v>
      </c>
      <c r="C302" s="142" t="s">
        <v>1323</v>
      </c>
      <c r="D302" s="142" t="s">
        <v>1247</v>
      </c>
      <c r="E302" s="97"/>
      <c r="F302" s="97" t="str">
        <f>IFERROR(VLOOKUP(A302,'BPT List'!B:E,4,),"")</f>
        <v/>
      </c>
    </row>
    <row r="303" spans="1:6" x14ac:dyDescent="0.3">
      <c r="A303" s="97" t="s">
        <v>1324</v>
      </c>
      <c r="B303" s="97">
        <f t="shared" si="4"/>
        <v>61</v>
      </c>
      <c r="C303" s="142" t="s">
        <v>1325</v>
      </c>
      <c r="D303" s="142" t="s">
        <v>1247</v>
      </c>
      <c r="E303" s="97"/>
      <c r="F303" s="97" t="str">
        <f>IFERROR(VLOOKUP(A303,'BPT List'!B:E,4,),"")</f>
        <v/>
      </c>
    </row>
    <row r="304" spans="1:6" x14ac:dyDescent="0.3">
      <c r="A304" s="97" t="s">
        <v>1326</v>
      </c>
      <c r="B304" s="97">
        <f t="shared" si="4"/>
        <v>62</v>
      </c>
      <c r="C304" s="142" t="s">
        <v>1327</v>
      </c>
      <c r="D304" s="142" t="s">
        <v>1247</v>
      </c>
      <c r="E304" s="97"/>
      <c r="F304" s="97" t="str">
        <f>IFERROR(VLOOKUP(A304,'BPT List'!B:E,4,),"")</f>
        <v/>
      </c>
    </row>
    <row r="305" spans="1:6" x14ac:dyDescent="0.3">
      <c r="A305" s="97" t="s">
        <v>1328</v>
      </c>
      <c r="B305" s="97">
        <f t="shared" si="4"/>
        <v>63</v>
      </c>
      <c r="C305" s="142" t="s">
        <v>1329</v>
      </c>
      <c r="D305" s="142" t="s">
        <v>1247</v>
      </c>
      <c r="E305" s="97"/>
      <c r="F305" s="97" t="str">
        <f>IFERROR(VLOOKUP(A305,'BPT List'!B:E,4,),"")</f>
        <v/>
      </c>
    </row>
    <row r="306" spans="1:6" x14ac:dyDescent="0.3">
      <c r="A306" s="97" t="s">
        <v>1330</v>
      </c>
      <c r="B306" s="97">
        <f t="shared" si="4"/>
        <v>65</v>
      </c>
      <c r="C306" s="142" t="s">
        <v>1331</v>
      </c>
      <c r="D306" s="142" t="s">
        <v>1247</v>
      </c>
      <c r="E306" s="97"/>
      <c r="F306" s="97" t="str">
        <f>IFERROR(VLOOKUP(A306,'BPT List'!B:E,4,),"")</f>
        <v/>
      </c>
    </row>
    <row r="307" spans="1:6" x14ac:dyDescent="0.3">
      <c r="A307" s="97" t="s">
        <v>1332</v>
      </c>
      <c r="B307" s="97">
        <f t="shared" si="4"/>
        <v>1404</v>
      </c>
      <c r="C307" s="142" t="s">
        <v>1333</v>
      </c>
      <c r="D307" s="142" t="s">
        <v>1247</v>
      </c>
      <c r="E307" s="97"/>
      <c r="F307" s="97" t="str">
        <f>IFERROR(VLOOKUP(A307,'BPT List'!B:E,4,),"")</f>
        <v/>
      </c>
    </row>
    <row r="308" spans="1:6" x14ac:dyDescent="0.3">
      <c r="A308" s="97" t="s">
        <v>1334</v>
      </c>
      <c r="B308" s="97">
        <f t="shared" si="4"/>
        <v>70</v>
      </c>
      <c r="C308" s="142" t="s">
        <v>1335</v>
      </c>
      <c r="D308" s="142" t="s">
        <v>1247</v>
      </c>
      <c r="E308" s="97"/>
      <c r="F308" s="97" t="str">
        <f>IFERROR(VLOOKUP(A308,'BPT List'!B:E,4,),"")</f>
        <v/>
      </c>
    </row>
    <row r="309" spans="1:6" x14ac:dyDescent="0.3">
      <c r="A309" s="97" t="s">
        <v>1336</v>
      </c>
      <c r="B309" s="97">
        <f t="shared" si="4"/>
        <v>73</v>
      </c>
      <c r="C309" s="142" t="s">
        <v>1337</v>
      </c>
      <c r="D309" s="142" t="s">
        <v>1247</v>
      </c>
      <c r="E309" s="97"/>
      <c r="F309" s="97" t="str">
        <f>IFERROR(VLOOKUP(A309,'BPT List'!B:E,4,),"")</f>
        <v/>
      </c>
    </row>
    <row r="310" spans="1:6" x14ac:dyDescent="0.3">
      <c r="A310" s="97" t="s">
        <v>1338</v>
      </c>
      <c r="B310" s="97">
        <f t="shared" si="4"/>
        <v>71</v>
      </c>
      <c r="C310" s="142" t="s">
        <v>1339</v>
      </c>
      <c r="D310" s="142" t="s">
        <v>1247</v>
      </c>
      <c r="E310" s="97"/>
      <c r="F310" s="97" t="str">
        <f>IFERROR(VLOOKUP(A310,'BPT List'!B:E,4,),"")</f>
        <v/>
      </c>
    </row>
    <row r="311" spans="1:6" x14ac:dyDescent="0.3">
      <c r="A311" s="97" t="s">
        <v>1340</v>
      </c>
      <c r="B311" s="97">
        <f t="shared" si="4"/>
        <v>72</v>
      </c>
      <c r="C311" s="142" t="s">
        <v>1341</v>
      </c>
      <c r="D311" s="142" t="s">
        <v>1247</v>
      </c>
      <c r="E311" s="97"/>
      <c r="F311" s="97" t="str">
        <f>IFERROR(VLOOKUP(A311,'BPT List'!B:E,4,),"")</f>
        <v/>
      </c>
    </row>
    <row r="312" spans="1:6" x14ac:dyDescent="0.3">
      <c r="A312" s="97" t="s">
        <v>1342</v>
      </c>
      <c r="B312" s="97">
        <f t="shared" si="4"/>
        <v>2300</v>
      </c>
      <c r="C312" s="142" t="s">
        <v>1343</v>
      </c>
      <c r="D312" s="142" t="s">
        <v>1344</v>
      </c>
      <c r="E312" s="97"/>
      <c r="F312" s="97" t="str">
        <f>IFERROR(VLOOKUP(A312,'BPT List'!B:E,4,),"")</f>
        <v>YES</v>
      </c>
    </row>
    <row r="313" spans="1:6" x14ac:dyDescent="0.3">
      <c r="A313" s="97" t="s">
        <v>1345</v>
      </c>
      <c r="B313" s="97">
        <f t="shared" si="4"/>
        <v>2302</v>
      </c>
      <c r="C313" s="142" t="s">
        <v>1346</v>
      </c>
      <c r="D313" s="142" t="s">
        <v>1344</v>
      </c>
      <c r="E313" s="97"/>
      <c r="F313" s="97" t="str">
        <f>IFERROR(VLOOKUP(A313,'BPT List'!B:E,4,),"")</f>
        <v>YES</v>
      </c>
    </row>
    <row r="314" spans="1:6" x14ac:dyDescent="0.3">
      <c r="A314" s="97" t="s">
        <v>1347</v>
      </c>
      <c r="B314" s="97">
        <f t="shared" si="4"/>
        <v>2305</v>
      </c>
      <c r="C314" s="142" t="s">
        <v>1348</v>
      </c>
      <c r="D314" s="142" t="s">
        <v>1344</v>
      </c>
      <c r="E314" s="97"/>
      <c r="F314" s="97" t="str">
        <f>IFERROR(VLOOKUP(A314,'BPT List'!B:E,4,),"")</f>
        <v/>
      </c>
    </row>
    <row r="315" spans="1:6" x14ac:dyDescent="0.3">
      <c r="A315" s="97" t="s">
        <v>1349</v>
      </c>
      <c r="B315" s="97">
        <f t="shared" si="4"/>
        <v>2306</v>
      </c>
      <c r="C315" s="142" t="s">
        <v>1350</v>
      </c>
      <c r="D315" s="142" t="s">
        <v>1344</v>
      </c>
      <c r="E315" s="97"/>
      <c r="F315" s="97" t="str">
        <f>IFERROR(VLOOKUP(A315,'BPT List'!B:E,4,),"")</f>
        <v/>
      </c>
    </row>
    <row r="316" spans="1:6" x14ac:dyDescent="0.3">
      <c r="A316" s="97" t="s">
        <v>1351</v>
      </c>
      <c r="B316" s="97">
        <f t="shared" si="4"/>
        <v>3714</v>
      </c>
      <c r="C316" s="142" t="s">
        <v>1352</v>
      </c>
      <c r="D316" s="142" t="s">
        <v>1344</v>
      </c>
      <c r="E316" s="97"/>
      <c r="F316" s="97" t="str">
        <f>IFERROR(VLOOKUP(A316,'BPT List'!B:E,4,),"")</f>
        <v/>
      </c>
    </row>
    <row r="317" spans="1:6" x14ac:dyDescent="0.3">
      <c r="A317" s="97" t="s">
        <v>1353</v>
      </c>
      <c r="B317" s="97">
        <f t="shared" si="4"/>
        <v>2308</v>
      </c>
      <c r="C317" s="142" t="s">
        <v>1354</v>
      </c>
      <c r="D317" s="142" t="s">
        <v>1344</v>
      </c>
      <c r="E317" s="97"/>
      <c r="F317" s="97" t="str">
        <f>IFERROR(VLOOKUP(A317,'BPT List'!B:E,4,),"")</f>
        <v/>
      </c>
    </row>
    <row r="318" spans="1:6" x14ac:dyDescent="0.3">
      <c r="A318" s="97" t="s">
        <v>1355</v>
      </c>
      <c r="B318" s="97">
        <f t="shared" si="4"/>
        <v>2314</v>
      </c>
      <c r="C318" s="142" t="s">
        <v>1356</v>
      </c>
      <c r="D318" s="142" t="s">
        <v>1344</v>
      </c>
      <c r="E318" s="97"/>
      <c r="F318" s="97" t="str">
        <f>IFERROR(VLOOKUP(A318,'BPT List'!B:E,4,),"")</f>
        <v/>
      </c>
    </row>
    <row r="319" spans="1:6" x14ac:dyDescent="0.3">
      <c r="A319" s="97" t="s">
        <v>1357</v>
      </c>
      <c r="B319" s="97">
        <f t="shared" si="4"/>
        <v>2315</v>
      </c>
      <c r="C319" s="142" t="s">
        <v>1358</v>
      </c>
      <c r="D319" s="142" t="s">
        <v>1344</v>
      </c>
      <c r="E319" s="97"/>
      <c r="F319" s="97" t="str">
        <f>IFERROR(VLOOKUP(A319,'BPT List'!B:E,4,),"")</f>
        <v/>
      </c>
    </row>
    <row r="320" spans="1:6" x14ac:dyDescent="0.3">
      <c r="A320" s="97" t="s">
        <v>1359</v>
      </c>
      <c r="B320" s="97">
        <f t="shared" si="4"/>
        <v>2316</v>
      </c>
      <c r="C320" s="142" t="s">
        <v>1360</v>
      </c>
      <c r="D320" s="142" t="s">
        <v>1344</v>
      </c>
      <c r="E320" s="97"/>
      <c r="F320" s="97" t="str">
        <f>IFERROR(VLOOKUP(A320,'BPT List'!B:E,4,),"")</f>
        <v>YES</v>
      </c>
    </row>
    <row r="321" spans="1:6" x14ac:dyDescent="0.3">
      <c r="A321" s="97" t="s">
        <v>1361</v>
      </c>
      <c r="B321" s="97">
        <f t="shared" si="4"/>
        <v>2317</v>
      </c>
      <c r="C321" s="142" t="s">
        <v>1362</v>
      </c>
      <c r="D321" s="142" t="s">
        <v>1344</v>
      </c>
      <c r="E321" s="97"/>
      <c r="F321" s="97" t="str">
        <f>IFERROR(VLOOKUP(A321,'BPT List'!B:E,4,),"")</f>
        <v>YES</v>
      </c>
    </row>
    <row r="322" spans="1:6" x14ac:dyDescent="0.3">
      <c r="A322" s="97" t="s">
        <v>1363</v>
      </c>
      <c r="B322" s="97">
        <f t="shared" si="4"/>
        <v>3707</v>
      </c>
      <c r="C322" s="142" t="s">
        <v>1364</v>
      </c>
      <c r="D322" s="142" t="s">
        <v>1344</v>
      </c>
      <c r="E322" s="97"/>
      <c r="F322" s="97" t="str">
        <f>IFERROR(VLOOKUP(A322,'BPT List'!B:E,4,),"")</f>
        <v/>
      </c>
    </row>
    <row r="323" spans="1:6" x14ac:dyDescent="0.3">
      <c r="A323" s="97" t="s">
        <v>1365</v>
      </c>
      <c r="B323" s="97">
        <f t="shared" ref="B323:B386" si="5">VALUE(RIGHT(A323,4))</f>
        <v>2321</v>
      </c>
      <c r="C323" s="142" t="s">
        <v>1366</v>
      </c>
      <c r="D323" s="142" t="s">
        <v>1344</v>
      </c>
      <c r="E323" s="97"/>
      <c r="F323" s="97" t="str">
        <f>IFERROR(VLOOKUP(A323,'BPT List'!B:E,4,),"")</f>
        <v>YES</v>
      </c>
    </row>
    <row r="324" spans="1:6" x14ac:dyDescent="0.3">
      <c r="A324" s="97" t="s">
        <v>1367</v>
      </c>
      <c r="B324" s="97">
        <f t="shared" si="5"/>
        <v>2322</v>
      </c>
      <c r="C324" s="142" t="s">
        <v>1368</v>
      </c>
      <c r="D324" s="142" t="s">
        <v>1344</v>
      </c>
      <c r="E324" s="97"/>
      <c r="F324" s="97" t="str">
        <f>IFERROR(VLOOKUP(A324,'BPT List'!B:E,4,),"")</f>
        <v/>
      </c>
    </row>
    <row r="325" spans="1:6" x14ac:dyDescent="0.3">
      <c r="A325" s="97" t="s">
        <v>1369</v>
      </c>
      <c r="B325" s="97">
        <f t="shared" si="5"/>
        <v>2328</v>
      </c>
      <c r="C325" s="142" t="s">
        <v>1370</v>
      </c>
      <c r="D325" s="142" t="s">
        <v>1344</v>
      </c>
      <c r="E325" s="97"/>
      <c r="F325" s="97" t="str">
        <f>IFERROR(VLOOKUP(A325,'BPT List'!B:E,4,),"")</f>
        <v/>
      </c>
    </row>
    <row r="326" spans="1:6" x14ac:dyDescent="0.3">
      <c r="A326" s="97" t="s">
        <v>1371</v>
      </c>
      <c r="B326" s="97">
        <f t="shared" si="5"/>
        <v>2330</v>
      </c>
      <c r="C326" s="142" t="s">
        <v>1372</v>
      </c>
      <c r="D326" s="142" t="s">
        <v>1344</v>
      </c>
      <c r="E326" s="97"/>
      <c r="F326" s="97" t="str">
        <f>IFERROR(VLOOKUP(A326,'BPT List'!B:E,4,),"")</f>
        <v>YES</v>
      </c>
    </row>
    <row r="327" spans="1:6" x14ac:dyDescent="0.3">
      <c r="A327" s="97" t="s">
        <v>1373</v>
      </c>
      <c r="B327" s="97">
        <f t="shared" si="5"/>
        <v>2400</v>
      </c>
      <c r="C327" s="142" t="s">
        <v>1374</v>
      </c>
      <c r="D327" s="142" t="s">
        <v>1344</v>
      </c>
      <c r="E327" s="97"/>
      <c r="F327" s="97" t="str">
        <f>IFERROR(VLOOKUP(A327,'BPT List'!B:E,4,),"")</f>
        <v/>
      </c>
    </row>
    <row r="328" spans="1:6" x14ac:dyDescent="0.3">
      <c r="A328" s="97" t="s">
        <v>1375</v>
      </c>
      <c r="B328" s="97">
        <f t="shared" si="5"/>
        <v>2331</v>
      </c>
      <c r="C328" s="142" t="s">
        <v>1376</v>
      </c>
      <c r="D328" s="142" t="s">
        <v>1344</v>
      </c>
      <c r="E328" s="97"/>
      <c r="F328" s="97" t="str">
        <f>IFERROR(VLOOKUP(A328,'BPT List'!B:E,4,),"")</f>
        <v>YES</v>
      </c>
    </row>
    <row r="329" spans="1:6" x14ac:dyDescent="0.3">
      <c r="A329" s="97" t="s">
        <v>1377</v>
      </c>
      <c r="B329" s="97">
        <f t="shared" si="5"/>
        <v>2332</v>
      </c>
      <c r="C329" s="142" t="s">
        <v>1378</v>
      </c>
      <c r="D329" s="142" t="s">
        <v>1344</v>
      </c>
      <c r="E329" s="97"/>
      <c r="F329" s="97" t="str">
        <f>IFERROR(VLOOKUP(A329,'BPT List'!B:E,4,),"")</f>
        <v>YES</v>
      </c>
    </row>
    <row r="330" spans="1:6" x14ac:dyDescent="0.3">
      <c r="A330" s="97" t="s">
        <v>1379</v>
      </c>
      <c r="B330" s="97">
        <f t="shared" si="5"/>
        <v>2334</v>
      </c>
      <c r="C330" s="142" t="s">
        <v>1380</v>
      </c>
      <c r="D330" s="142" t="s">
        <v>1344</v>
      </c>
      <c r="E330" s="97"/>
      <c r="F330" s="97" t="str">
        <f>IFERROR(VLOOKUP(A330,'BPT List'!B:E,4,),"")</f>
        <v/>
      </c>
    </row>
    <row r="331" spans="1:6" x14ac:dyDescent="0.3">
      <c r="A331" s="97" t="s">
        <v>1381</v>
      </c>
      <c r="B331" s="97">
        <f t="shared" si="5"/>
        <v>2335</v>
      </c>
      <c r="C331" s="142" t="s">
        <v>1382</v>
      </c>
      <c r="D331" s="142" t="s">
        <v>1344</v>
      </c>
      <c r="E331" s="97"/>
      <c r="F331" s="97" t="str">
        <f>IFERROR(VLOOKUP(A331,'BPT List'!B:E,4,),"")</f>
        <v/>
      </c>
    </row>
    <row r="332" spans="1:6" x14ac:dyDescent="0.3">
      <c r="A332" s="97" t="s">
        <v>1383</v>
      </c>
      <c r="B332" s="97">
        <f t="shared" si="5"/>
        <v>2336</v>
      </c>
      <c r="C332" s="142" t="s">
        <v>1384</v>
      </c>
      <c r="D332" s="142" t="s">
        <v>1344</v>
      </c>
      <c r="E332" s="97"/>
      <c r="F332" s="97" t="str">
        <f>IFERROR(VLOOKUP(A332,'BPT List'!B:E,4,),"")</f>
        <v/>
      </c>
    </row>
    <row r="333" spans="1:6" x14ac:dyDescent="0.3">
      <c r="A333" s="97" t="s">
        <v>1385</v>
      </c>
      <c r="B333" s="97">
        <f t="shared" si="5"/>
        <v>2338</v>
      </c>
      <c r="C333" s="142" t="s">
        <v>1386</v>
      </c>
      <c r="D333" s="142" t="s">
        <v>1344</v>
      </c>
      <c r="E333" s="97"/>
      <c r="F333" s="97" t="str">
        <f>IFERROR(VLOOKUP(A333,'BPT List'!B:E,4,),"")</f>
        <v>YES</v>
      </c>
    </row>
    <row r="334" spans="1:6" x14ac:dyDescent="0.3">
      <c r="A334" s="97" t="s">
        <v>1387</v>
      </c>
      <c r="B334" s="97">
        <f t="shared" si="5"/>
        <v>2339</v>
      </c>
      <c r="C334" s="142" t="s">
        <v>1388</v>
      </c>
      <c r="D334" s="142" t="s">
        <v>1344</v>
      </c>
      <c r="E334" s="97"/>
      <c r="F334" s="97" t="str">
        <f>IFERROR(VLOOKUP(A334,'BPT List'!B:E,4,),"")</f>
        <v/>
      </c>
    </row>
    <row r="335" spans="1:6" x14ac:dyDescent="0.3">
      <c r="A335" s="97" t="s">
        <v>1389</v>
      </c>
      <c r="B335" s="97">
        <f t="shared" si="5"/>
        <v>2340</v>
      </c>
      <c r="C335" s="142" t="s">
        <v>1390</v>
      </c>
      <c r="D335" s="142" t="s">
        <v>1344</v>
      </c>
      <c r="E335" s="97"/>
      <c r="F335" s="97" t="str">
        <f>IFERROR(VLOOKUP(A335,'BPT List'!B:E,4,),"")</f>
        <v/>
      </c>
    </row>
    <row r="336" spans="1:6" x14ac:dyDescent="0.3">
      <c r="A336" s="97" t="s">
        <v>1391</v>
      </c>
      <c r="B336" s="97">
        <f t="shared" si="5"/>
        <v>2341</v>
      </c>
      <c r="C336" s="142" t="s">
        <v>1392</v>
      </c>
      <c r="D336" s="142" t="s">
        <v>1344</v>
      </c>
      <c r="E336" s="97"/>
      <c r="F336" s="97" t="str">
        <f>IFERROR(VLOOKUP(A336,'BPT List'!B:E,4,),"")</f>
        <v>YES</v>
      </c>
    </row>
    <row r="337" spans="1:6" x14ac:dyDescent="0.3">
      <c r="A337" s="97" t="s">
        <v>1393</v>
      </c>
      <c r="B337" s="97">
        <f t="shared" si="5"/>
        <v>2342</v>
      </c>
      <c r="C337" s="142" t="s">
        <v>1394</v>
      </c>
      <c r="D337" s="142" t="s">
        <v>1344</v>
      </c>
      <c r="E337" s="97"/>
      <c r="F337" s="97" t="str">
        <f>IFERROR(VLOOKUP(A337,'BPT List'!B:E,4,),"")</f>
        <v/>
      </c>
    </row>
    <row r="338" spans="1:6" x14ac:dyDescent="0.3">
      <c r="A338" s="97" t="s">
        <v>1395</v>
      </c>
      <c r="B338" s="97">
        <f t="shared" si="5"/>
        <v>2344</v>
      </c>
      <c r="C338" s="142" t="s">
        <v>1396</v>
      </c>
      <c r="D338" s="142" t="s">
        <v>1344</v>
      </c>
      <c r="E338" s="97"/>
      <c r="F338" s="97" t="str">
        <f>IFERROR(VLOOKUP(A338,'BPT List'!B:E,4,),"")</f>
        <v/>
      </c>
    </row>
    <row r="339" spans="1:6" x14ac:dyDescent="0.3">
      <c r="A339" s="97" t="s">
        <v>1397</v>
      </c>
      <c r="B339" s="97">
        <f t="shared" si="5"/>
        <v>2345</v>
      </c>
      <c r="C339" s="142" t="s">
        <v>1398</v>
      </c>
      <c r="D339" s="142" t="s">
        <v>1344</v>
      </c>
      <c r="E339" s="97"/>
      <c r="F339" s="97" t="str">
        <f>IFERROR(VLOOKUP(A339,'BPT List'!B:E,4,),"")</f>
        <v/>
      </c>
    </row>
    <row r="340" spans="1:6" x14ac:dyDescent="0.3">
      <c r="A340" s="97" t="s">
        <v>1399</v>
      </c>
      <c r="B340" s="97">
        <f t="shared" si="5"/>
        <v>2346</v>
      </c>
      <c r="C340" s="142" t="s">
        <v>1400</v>
      </c>
      <c r="D340" s="142" t="s">
        <v>1344</v>
      </c>
      <c r="E340" s="97"/>
      <c r="F340" s="97" t="str">
        <f>IFERROR(VLOOKUP(A340,'BPT List'!B:E,4,),"")</f>
        <v/>
      </c>
    </row>
    <row r="341" spans="1:6" x14ac:dyDescent="0.3">
      <c r="A341" s="97" t="s">
        <v>1401</v>
      </c>
      <c r="B341" s="97">
        <f t="shared" si="5"/>
        <v>2347</v>
      </c>
      <c r="C341" s="142" t="s">
        <v>1402</v>
      </c>
      <c r="D341" s="142" t="s">
        <v>1344</v>
      </c>
      <c r="E341" s="97"/>
      <c r="F341" s="97" t="str">
        <f>IFERROR(VLOOKUP(A341,'BPT List'!B:E,4,),"")</f>
        <v/>
      </c>
    </row>
    <row r="342" spans="1:6" x14ac:dyDescent="0.3">
      <c r="A342" s="97" t="s">
        <v>1403</v>
      </c>
      <c r="B342" s="97">
        <f t="shared" si="5"/>
        <v>2348</v>
      </c>
      <c r="C342" s="142" t="s">
        <v>1404</v>
      </c>
      <c r="D342" s="142" t="s">
        <v>1344</v>
      </c>
      <c r="E342" s="97"/>
      <c r="F342" s="97" t="str">
        <f>IFERROR(VLOOKUP(A342,'BPT List'!B:E,4,),"")</f>
        <v>YES</v>
      </c>
    </row>
    <row r="343" spans="1:6" x14ac:dyDescent="0.3">
      <c r="A343" s="97" t="s">
        <v>1405</v>
      </c>
      <c r="B343" s="97">
        <f t="shared" si="5"/>
        <v>2349</v>
      </c>
      <c r="C343" s="142" t="s">
        <v>1406</v>
      </c>
      <c r="D343" s="142" t="s">
        <v>1344</v>
      </c>
      <c r="E343" s="97"/>
      <c r="F343" s="97" t="str">
        <f>IFERROR(VLOOKUP(A343,'BPT List'!B:E,4,),"")</f>
        <v/>
      </c>
    </row>
    <row r="344" spans="1:6" x14ac:dyDescent="0.3">
      <c r="A344" s="97" t="s">
        <v>1407</v>
      </c>
      <c r="B344" s="97">
        <f t="shared" si="5"/>
        <v>2352</v>
      </c>
      <c r="C344" s="142" t="s">
        <v>1408</v>
      </c>
      <c r="D344" s="142" t="s">
        <v>1344</v>
      </c>
      <c r="E344" s="97"/>
      <c r="F344" s="97" t="str">
        <f>IFERROR(VLOOKUP(A344,'BPT List'!B:E,4,),"")</f>
        <v/>
      </c>
    </row>
    <row r="345" spans="1:6" x14ac:dyDescent="0.3">
      <c r="A345" s="97" t="s">
        <v>1409</v>
      </c>
      <c r="B345" s="97">
        <f t="shared" si="5"/>
        <v>2354</v>
      </c>
      <c r="C345" s="142" t="s">
        <v>1410</v>
      </c>
      <c r="D345" s="142" t="s">
        <v>1344</v>
      </c>
      <c r="E345" s="97"/>
      <c r="F345" s="97" t="str">
        <f>IFERROR(VLOOKUP(A345,'BPT List'!B:E,4,),"")</f>
        <v/>
      </c>
    </row>
    <row r="346" spans="1:6" x14ac:dyDescent="0.3">
      <c r="A346" s="97" t="s">
        <v>1411</v>
      </c>
      <c r="B346" s="97">
        <f t="shared" si="5"/>
        <v>2355</v>
      </c>
      <c r="C346" s="142" t="s">
        <v>1412</v>
      </c>
      <c r="D346" s="142" t="s">
        <v>1344</v>
      </c>
      <c r="E346" s="97"/>
      <c r="F346" s="97" t="str">
        <f>IFERROR(VLOOKUP(A346,'BPT List'!B:E,4,),"")</f>
        <v/>
      </c>
    </row>
    <row r="347" spans="1:6" x14ac:dyDescent="0.3">
      <c r="A347" s="97" t="s">
        <v>1413</v>
      </c>
      <c r="B347" s="97">
        <f t="shared" si="5"/>
        <v>2401</v>
      </c>
      <c r="C347" s="142" t="s">
        <v>1414</v>
      </c>
      <c r="D347" s="142" t="s">
        <v>1344</v>
      </c>
      <c r="E347" s="97"/>
      <c r="F347" s="97" t="str">
        <f>IFERROR(VLOOKUP(A347,'BPT List'!B:E,4,),"")</f>
        <v/>
      </c>
    </row>
    <row r="348" spans="1:6" x14ac:dyDescent="0.3">
      <c r="A348" s="97" t="s">
        <v>1415</v>
      </c>
      <c r="B348" s="97">
        <f t="shared" si="5"/>
        <v>2358</v>
      </c>
      <c r="C348" s="142" t="s">
        <v>1416</v>
      </c>
      <c r="D348" s="142" t="s">
        <v>1344</v>
      </c>
      <c r="E348" s="97"/>
      <c r="F348" s="97" t="str">
        <f>IFERROR(VLOOKUP(A348,'BPT List'!B:E,4,),"")</f>
        <v/>
      </c>
    </row>
    <row r="349" spans="1:6" x14ac:dyDescent="0.3">
      <c r="A349" s="97" t="s">
        <v>1417</v>
      </c>
      <c r="B349" s="97">
        <f t="shared" si="5"/>
        <v>2360</v>
      </c>
      <c r="C349" s="142" t="s">
        <v>1418</v>
      </c>
      <c r="D349" s="142" t="s">
        <v>1344</v>
      </c>
      <c r="E349" s="97"/>
      <c r="F349" s="97" t="str">
        <f>IFERROR(VLOOKUP(A349,'BPT List'!B:E,4,),"")</f>
        <v/>
      </c>
    </row>
    <row r="350" spans="1:6" x14ac:dyDescent="0.3">
      <c r="A350" s="97" t="s">
        <v>1419</v>
      </c>
      <c r="B350" s="97">
        <f t="shared" si="5"/>
        <v>2362</v>
      </c>
      <c r="C350" s="142" t="s">
        <v>1420</v>
      </c>
      <c r="D350" s="142" t="s">
        <v>1344</v>
      </c>
      <c r="E350" s="97"/>
      <c r="F350" s="97" t="str">
        <f>IFERROR(VLOOKUP(A350,'BPT List'!B:E,4,),"")</f>
        <v/>
      </c>
    </row>
    <row r="351" spans="1:6" x14ac:dyDescent="0.3">
      <c r="A351" s="97" t="s">
        <v>1421</v>
      </c>
      <c r="B351" s="97">
        <f t="shared" si="5"/>
        <v>2364</v>
      </c>
      <c r="C351" s="142" t="s">
        <v>1422</v>
      </c>
      <c r="D351" s="142" t="s">
        <v>1344</v>
      </c>
      <c r="E351" s="97"/>
      <c r="F351" s="97" t="str">
        <f>IFERROR(VLOOKUP(A351,'BPT List'!B:E,4,),"")</f>
        <v>YES</v>
      </c>
    </row>
    <row r="352" spans="1:6" x14ac:dyDescent="0.3">
      <c r="A352" s="97" t="s">
        <v>1423</v>
      </c>
      <c r="B352" s="97">
        <f t="shared" si="5"/>
        <v>3672</v>
      </c>
      <c r="C352" s="142" t="s">
        <v>1424</v>
      </c>
      <c r="D352" s="142" t="s">
        <v>1344</v>
      </c>
      <c r="E352" s="97"/>
      <c r="F352" s="97" t="str">
        <f>IFERROR(VLOOKUP(A352,'BPT List'!B:E,4,),"")</f>
        <v/>
      </c>
    </row>
    <row r="353" spans="1:6" x14ac:dyDescent="0.3">
      <c r="A353" s="97" t="s">
        <v>1425</v>
      </c>
      <c r="B353" s="97">
        <f t="shared" si="5"/>
        <v>2329</v>
      </c>
      <c r="C353" s="142" t="s">
        <v>1426</v>
      </c>
      <c r="D353" s="142" t="s">
        <v>1344</v>
      </c>
      <c r="E353" s="97"/>
      <c r="F353" s="97" t="str">
        <f>IFERROR(VLOOKUP(A353,'BPT List'!B:E,4,),"")</f>
        <v>YES</v>
      </c>
    </row>
    <row r="354" spans="1:6" x14ac:dyDescent="0.3">
      <c r="A354" s="97" t="s">
        <v>1427</v>
      </c>
      <c r="B354" s="97">
        <f t="shared" si="5"/>
        <v>2367</v>
      </c>
      <c r="C354" s="142" t="s">
        <v>1428</v>
      </c>
      <c r="D354" s="142" t="s">
        <v>1344</v>
      </c>
      <c r="E354" s="97"/>
      <c r="F354" s="97" t="str">
        <f>IFERROR(VLOOKUP(A354,'BPT List'!B:E,4,),"")</f>
        <v/>
      </c>
    </row>
    <row r="355" spans="1:6" x14ac:dyDescent="0.3">
      <c r="A355" s="97" t="s">
        <v>1429</v>
      </c>
      <c r="B355" s="97">
        <f t="shared" si="5"/>
        <v>2369</v>
      </c>
      <c r="C355" s="142" t="s">
        <v>1430</v>
      </c>
      <c r="D355" s="142" t="s">
        <v>1344</v>
      </c>
      <c r="E355" s="97"/>
      <c r="F355" s="97" t="str">
        <f>IFERROR(VLOOKUP(A355,'BPT List'!B:E,4,),"")</f>
        <v/>
      </c>
    </row>
    <row r="356" spans="1:6" x14ac:dyDescent="0.3">
      <c r="A356" s="97" t="s">
        <v>1431</v>
      </c>
      <c r="B356" s="97">
        <f t="shared" si="5"/>
        <v>2370</v>
      </c>
      <c r="C356" s="142" t="s">
        <v>1432</v>
      </c>
      <c r="D356" s="142" t="s">
        <v>1344</v>
      </c>
      <c r="E356" s="97"/>
      <c r="F356" s="97" t="str">
        <f>IFERROR(VLOOKUP(A356,'BPT List'!B:E,4,),"")</f>
        <v/>
      </c>
    </row>
    <row r="357" spans="1:6" x14ac:dyDescent="0.3">
      <c r="A357" s="97" t="s">
        <v>1433</v>
      </c>
      <c r="B357" s="97">
        <f t="shared" si="5"/>
        <v>2371</v>
      </c>
      <c r="C357" s="142" t="s">
        <v>1434</v>
      </c>
      <c r="D357" s="142" t="s">
        <v>1344</v>
      </c>
      <c r="E357" s="97"/>
      <c r="F357" s="97" t="str">
        <f>IFERROR(VLOOKUP(A357,'BPT List'!B:E,4,),"")</f>
        <v/>
      </c>
    </row>
    <row r="358" spans="1:6" x14ac:dyDescent="0.3">
      <c r="A358" s="97" t="s">
        <v>1435</v>
      </c>
      <c r="B358" s="97">
        <f t="shared" si="5"/>
        <v>2372</v>
      </c>
      <c r="C358" s="142" t="s">
        <v>1436</v>
      </c>
      <c r="D358" s="142" t="s">
        <v>1344</v>
      </c>
      <c r="E358" s="97"/>
      <c r="F358" s="97" t="str">
        <f>IFERROR(VLOOKUP(A358,'BPT List'!B:E,4,),"")</f>
        <v>YES</v>
      </c>
    </row>
    <row r="359" spans="1:6" x14ac:dyDescent="0.3">
      <c r="A359" s="97" t="s">
        <v>1437</v>
      </c>
      <c r="B359" s="97">
        <f t="shared" si="5"/>
        <v>2373</v>
      </c>
      <c r="C359" s="142" t="s">
        <v>1438</v>
      </c>
      <c r="D359" s="142" t="s">
        <v>1344</v>
      </c>
      <c r="E359" s="97"/>
      <c r="F359" s="97" t="str">
        <f>IFERROR(VLOOKUP(A359,'BPT List'!B:E,4,),"")</f>
        <v/>
      </c>
    </row>
    <row r="360" spans="1:6" x14ac:dyDescent="0.3">
      <c r="A360" s="97" t="s">
        <v>1439</v>
      </c>
      <c r="B360" s="97">
        <f t="shared" si="5"/>
        <v>2374</v>
      </c>
      <c r="C360" s="142" t="s">
        <v>1440</v>
      </c>
      <c r="D360" s="142" t="s">
        <v>1344</v>
      </c>
      <c r="E360" s="97"/>
      <c r="F360" s="97" t="str">
        <f>IFERROR(VLOOKUP(A360,'BPT List'!B:E,4,),"")</f>
        <v/>
      </c>
    </row>
    <row r="361" spans="1:6" x14ac:dyDescent="0.3">
      <c r="A361" s="97" t="s">
        <v>1441</v>
      </c>
      <c r="B361" s="97">
        <f t="shared" si="5"/>
        <v>2399</v>
      </c>
      <c r="C361" s="142" t="s">
        <v>1442</v>
      </c>
      <c r="D361" s="142" t="s">
        <v>1344</v>
      </c>
      <c r="E361" s="97"/>
      <c r="F361" s="97" t="str">
        <f>IFERROR(VLOOKUP(A361,'BPT List'!B:E,4,),"")</f>
        <v/>
      </c>
    </row>
    <row r="362" spans="1:6" x14ac:dyDescent="0.3">
      <c r="A362" s="97" t="s">
        <v>1443</v>
      </c>
      <c r="B362" s="97">
        <f t="shared" si="5"/>
        <v>2377</v>
      </c>
      <c r="C362" s="142" t="s">
        <v>1444</v>
      </c>
      <c r="D362" s="142" t="s">
        <v>1344</v>
      </c>
      <c r="E362" s="97"/>
      <c r="F362" s="97" t="str">
        <f>IFERROR(VLOOKUP(A362,'BPT List'!B:E,4,),"")</f>
        <v/>
      </c>
    </row>
    <row r="363" spans="1:6" x14ac:dyDescent="0.3">
      <c r="A363" s="97" t="s">
        <v>1445</v>
      </c>
      <c r="B363" s="97">
        <f t="shared" si="5"/>
        <v>2381</v>
      </c>
      <c r="C363" s="142" t="s">
        <v>1446</v>
      </c>
      <c r="D363" s="142" t="s">
        <v>1344</v>
      </c>
      <c r="E363" s="97"/>
      <c r="F363" s="97" t="str">
        <f>IFERROR(VLOOKUP(A363,'BPT List'!B:E,4,),"")</f>
        <v/>
      </c>
    </row>
    <row r="364" spans="1:6" x14ac:dyDescent="0.3">
      <c r="A364" s="97" t="s">
        <v>1447</v>
      </c>
      <c r="B364" s="97">
        <f t="shared" si="5"/>
        <v>2382</v>
      </c>
      <c r="C364" s="142" t="s">
        <v>1448</v>
      </c>
      <c r="D364" s="142" t="s">
        <v>1344</v>
      </c>
      <c r="E364" s="97"/>
      <c r="F364" s="97" t="str">
        <f>IFERROR(VLOOKUP(A364,'BPT List'!B:E,4,),"")</f>
        <v>YES</v>
      </c>
    </row>
    <row r="365" spans="1:6" x14ac:dyDescent="0.3">
      <c r="A365" s="97" t="s">
        <v>1449</v>
      </c>
      <c r="B365" s="97">
        <f t="shared" si="5"/>
        <v>2383</v>
      </c>
      <c r="C365" s="142" t="s">
        <v>1450</v>
      </c>
      <c r="D365" s="142" t="s">
        <v>1344</v>
      </c>
      <c r="E365" s="97"/>
      <c r="F365" s="97" t="str">
        <f>IFERROR(VLOOKUP(A365,'BPT List'!B:E,4,),"")</f>
        <v/>
      </c>
    </row>
    <row r="366" spans="1:6" x14ac:dyDescent="0.3">
      <c r="A366" s="97" t="s">
        <v>1451</v>
      </c>
      <c r="B366" s="97">
        <f t="shared" si="5"/>
        <v>2384</v>
      </c>
      <c r="C366" s="142" t="s">
        <v>1452</v>
      </c>
      <c r="D366" s="142" t="s">
        <v>1344</v>
      </c>
      <c r="E366" s="97"/>
      <c r="F366" s="97" t="str">
        <f>IFERROR(VLOOKUP(A366,'BPT List'!B:E,4,),"")</f>
        <v/>
      </c>
    </row>
    <row r="367" spans="1:6" x14ac:dyDescent="0.3">
      <c r="A367" s="97" t="s">
        <v>1453</v>
      </c>
      <c r="B367" s="97">
        <f t="shared" si="5"/>
        <v>2385</v>
      </c>
      <c r="C367" s="142" t="s">
        <v>1454</v>
      </c>
      <c r="D367" s="142" t="s">
        <v>1344</v>
      </c>
      <c r="E367" s="97"/>
      <c r="F367" s="97" t="str">
        <f>IFERROR(VLOOKUP(A367,'BPT List'!B:E,4,),"")</f>
        <v/>
      </c>
    </row>
    <row r="368" spans="1:6" x14ac:dyDescent="0.3">
      <c r="A368" s="97" t="s">
        <v>1455</v>
      </c>
      <c r="B368" s="97">
        <f t="shared" si="5"/>
        <v>2387</v>
      </c>
      <c r="C368" s="142" t="s">
        <v>1456</v>
      </c>
      <c r="D368" s="142" t="s">
        <v>1344</v>
      </c>
      <c r="E368" s="97"/>
      <c r="F368" s="97" t="str">
        <f>IFERROR(VLOOKUP(A368,'BPT List'!B:E,4,),"")</f>
        <v/>
      </c>
    </row>
    <row r="369" spans="1:6" x14ac:dyDescent="0.3">
      <c r="A369" s="97" t="s">
        <v>1457</v>
      </c>
      <c r="B369" s="97">
        <f t="shared" si="5"/>
        <v>2388</v>
      </c>
      <c r="C369" s="142" t="s">
        <v>1458</v>
      </c>
      <c r="D369" s="142" t="s">
        <v>1344</v>
      </c>
      <c r="E369" s="97"/>
      <c r="F369" s="97" t="str">
        <f>IFERROR(VLOOKUP(A369,'BPT List'!B:E,4,),"")</f>
        <v/>
      </c>
    </row>
    <row r="370" spans="1:6" x14ac:dyDescent="0.3">
      <c r="A370" s="97" t="s">
        <v>1459</v>
      </c>
      <c r="B370" s="97">
        <f t="shared" si="5"/>
        <v>2389</v>
      </c>
      <c r="C370" s="142" t="s">
        <v>1460</v>
      </c>
      <c r="D370" s="142" t="s">
        <v>1344</v>
      </c>
      <c r="E370" s="97"/>
      <c r="F370" s="97" t="str">
        <f>IFERROR(VLOOKUP(A370,'BPT List'!B:E,4,),"")</f>
        <v/>
      </c>
    </row>
    <row r="371" spans="1:6" x14ac:dyDescent="0.3">
      <c r="A371" s="97" t="s">
        <v>1461</v>
      </c>
      <c r="B371" s="97">
        <f t="shared" si="5"/>
        <v>2391</v>
      </c>
      <c r="C371" s="142" t="s">
        <v>1462</v>
      </c>
      <c r="D371" s="142" t="s">
        <v>1344</v>
      </c>
      <c r="E371" s="97"/>
      <c r="F371" s="97" t="str">
        <f>IFERROR(VLOOKUP(A371,'BPT List'!B:E,4,),"")</f>
        <v>YES</v>
      </c>
    </row>
    <row r="372" spans="1:6" x14ac:dyDescent="0.3">
      <c r="A372" s="97" t="s">
        <v>1463</v>
      </c>
      <c r="B372" s="97">
        <f t="shared" si="5"/>
        <v>2395</v>
      </c>
      <c r="C372" s="142" t="s">
        <v>1464</v>
      </c>
      <c r="D372" s="142" t="s">
        <v>1344</v>
      </c>
      <c r="E372" s="97"/>
      <c r="F372" s="97" t="str">
        <f>IFERROR(VLOOKUP(A372,'BPT List'!B:E,4,),"")</f>
        <v/>
      </c>
    </row>
    <row r="373" spans="1:6" x14ac:dyDescent="0.3">
      <c r="A373" s="97" t="s">
        <v>1465</v>
      </c>
      <c r="B373" s="97">
        <f t="shared" si="5"/>
        <v>2396</v>
      </c>
      <c r="C373" s="142" t="s">
        <v>1466</v>
      </c>
      <c r="D373" s="142" t="s">
        <v>1344</v>
      </c>
      <c r="E373" s="97"/>
      <c r="F373" s="97" t="str">
        <f>IFERROR(VLOOKUP(A373,'BPT List'!B:E,4,),"")</f>
        <v/>
      </c>
    </row>
    <row r="374" spans="1:6" x14ac:dyDescent="0.3">
      <c r="A374" s="97" t="s">
        <v>1467</v>
      </c>
      <c r="B374" s="97">
        <f t="shared" si="5"/>
        <v>3630</v>
      </c>
      <c r="C374" s="142" t="s">
        <v>1468</v>
      </c>
      <c r="D374" s="142" t="s">
        <v>1344</v>
      </c>
      <c r="E374" s="97"/>
      <c r="F374" s="97" t="str">
        <f>IFERROR(VLOOKUP(A374,'BPT List'!B:E,4,),"")</f>
        <v/>
      </c>
    </row>
    <row r="375" spans="1:6" x14ac:dyDescent="0.3">
      <c r="A375" s="97" t="s">
        <v>1469</v>
      </c>
      <c r="B375" s="97">
        <f t="shared" si="5"/>
        <v>3467</v>
      </c>
      <c r="C375" s="142" t="s">
        <v>1470</v>
      </c>
      <c r="D375" s="142" t="s">
        <v>1471</v>
      </c>
      <c r="E375" s="97" t="s">
        <v>672</v>
      </c>
      <c r="F375" s="97" t="str">
        <f>IFERROR(VLOOKUP(A375,'BPT List'!B:E,4,),"")</f>
        <v/>
      </c>
    </row>
    <row r="376" spans="1:6" x14ac:dyDescent="0.3">
      <c r="A376" s="97" t="s">
        <v>1472</v>
      </c>
      <c r="B376" s="97">
        <f t="shared" si="5"/>
        <v>3413</v>
      </c>
      <c r="C376" s="142" t="s">
        <v>1473</v>
      </c>
      <c r="D376" s="142" t="s">
        <v>1471</v>
      </c>
      <c r="E376" s="97" t="s">
        <v>672</v>
      </c>
      <c r="F376" s="97" t="str">
        <f>IFERROR(VLOOKUP(A376,'BPT List'!B:E,4,),"")</f>
        <v/>
      </c>
    </row>
    <row r="377" spans="1:6" x14ac:dyDescent="0.3">
      <c r="A377" s="97" t="s">
        <v>1474</v>
      </c>
      <c r="B377" s="97">
        <f t="shared" si="5"/>
        <v>3468</v>
      </c>
      <c r="C377" s="142" t="s">
        <v>1475</v>
      </c>
      <c r="D377" s="142" t="s">
        <v>1471</v>
      </c>
      <c r="E377" s="97" t="s">
        <v>672</v>
      </c>
      <c r="F377" s="97" t="str">
        <f>IFERROR(VLOOKUP(A377,'BPT List'!B:E,4,),"")</f>
        <v/>
      </c>
    </row>
    <row r="378" spans="1:6" x14ac:dyDescent="0.3">
      <c r="A378" s="97" t="s">
        <v>1476</v>
      </c>
      <c r="B378" s="97">
        <f t="shared" si="5"/>
        <v>3480</v>
      </c>
      <c r="C378" s="142" t="s">
        <v>1477</v>
      </c>
      <c r="D378" s="142" t="s">
        <v>1471</v>
      </c>
      <c r="E378" s="97" t="s">
        <v>672</v>
      </c>
      <c r="F378" s="97" t="str">
        <f>IFERROR(VLOOKUP(A378,'BPT List'!B:E,4,),"")</f>
        <v/>
      </c>
    </row>
    <row r="379" spans="1:6" x14ac:dyDescent="0.3">
      <c r="A379" s="97" t="s">
        <v>1478</v>
      </c>
      <c r="B379" s="97">
        <f t="shared" si="5"/>
        <v>3493</v>
      </c>
      <c r="C379" s="142" t="s">
        <v>1479</v>
      </c>
      <c r="D379" s="142" t="s">
        <v>1471</v>
      </c>
      <c r="E379" s="97" t="s">
        <v>672</v>
      </c>
      <c r="F379" s="97" t="str">
        <f>IFERROR(VLOOKUP(A379,'BPT List'!B:E,4,),"")</f>
        <v/>
      </c>
    </row>
    <row r="380" spans="1:6" x14ac:dyDescent="0.3">
      <c r="A380" s="97" t="s">
        <v>1480</v>
      </c>
      <c r="B380" s="97">
        <f t="shared" si="5"/>
        <v>3483</v>
      </c>
      <c r="C380" s="142" t="s">
        <v>1481</v>
      </c>
      <c r="D380" s="142" t="s">
        <v>1471</v>
      </c>
      <c r="E380" s="97" t="s">
        <v>672</v>
      </c>
      <c r="F380" s="97" t="str">
        <f>IFERROR(VLOOKUP(A380,'BPT List'!B:E,4,),"")</f>
        <v/>
      </c>
    </row>
    <row r="381" spans="1:6" x14ac:dyDescent="0.3">
      <c r="A381" s="97" t="s">
        <v>1482</v>
      </c>
      <c r="B381" s="97">
        <f t="shared" si="5"/>
        <v>3694</v>
      </c>
      <c r="C381" s="142" t="s">
        <v>1483</v>
      </c>
      <c r="D381" s="142" t="s">
        <v>1471</v>
      </c>
      <c r="E381" s="97" t="s">
        <v>672</v>
      </c>
      <c r="F381" s="97" t="str">
        <f>IFERROR(VLOOKUP(A381,'BPT List'!B:E,4,),"")</f>
        <v/>
      </c>
    </row>
    <row r="382" spans="1:6" x14ac:dyDescent="0.3">
      <c r="A382" s="97" t="s">
        <v>1484</v>
      </c>
      <c r="B382" s="97">
        <f t="shared" si="5"/>
        <v>3463</v>
      </c>
      <c r="C382" s="142" t="s">
        <v>1485</v>
      </c>
      <c r="D382" s="142" t="s">
        <v>1471</v>
      </c>
      <c r="E382" s="97" t="s">
        <v>672</v>
      </c>
      <c r="F382" s="97" t="str">
        <f>IFERROR(VLOOKUP(A382,'BPT List'!B:E,4,),"")</f>
        <v/>
      </c>
    </row>
    <row r="383" spans="1:6" x14ac:dyDescent="0.3">
      <c r="A383" s="97" t="s">
        <v>1486</v>
      </c>
      <c r="B383" s="97">
        <f t="shared" si="5"/>
        <v>3469</v>
      </c>
      <c r="C383" s="142" t="s">
        <v>1487</v>
      </c>
      <c r="D383" s="142" t="s">
        <v>1471</v>
      </c>
      <c r="E383" s="97" t="s">
        <v>672</v>
      </c>
      <c r="F383" s="97" t="str">
        <f>IFERROR(VLOOKUP(A383,'BPT List'!B:E,4,),"")</f>
        <v/>
      </c>
    </row>
    <row r="384" spans="1:6" x14ac:dyDescent="0.3">
      <c r="A384" s="97" t="s">
        <v>1488</v>
      </c>
      <c r="B384" s="97">
        <f t="shared" si="5"/>
        <v>3466</v>
      </c>
      <c r="C384" s="142" t="s">
        <v>1489</v>
      </c>
      <c r="D384" s="142" t="s">
        <v>1471</v>
      </c>
      <c r="E384" s="97" t="s">
        <v>672</v>
      </c>
      <c r="F384" s="97" t="str">
        <f>IFERROR(VLOOKUP(A384,'BPT List'!B:E,4,),"")</f>
        <v/>
      </c>
    </row>
    <row r="385" spans="1:6" x14ac:dyDescent="0.3">
      <c r="A385" s="97" t="s">
        <v>1490</v>
      </c>
      <c r="B385" s="97">
        <f t="shared" si="5"/>
        <v>3437</v>
      </c>
      <c r="C385" s="142" t="s">
        <v>1491</v>
      </c>
      <c r="D385" s="142" t="s">
        <v>1471</v>
      </c>
      <c r="E385" s="97" t="s">
        <v>672</v>
      </c>
      <c r="F385" s="97" t="str">
        <f>IFERROR(VLOOKUP(A385,'BPT List'!B:E,4,),"")</f>
        <v/>
      </c>
    </row>
    <row r="386" spans="1:6" x14ac:dyDescent="0.3">
      <c r="A386" s="97" t="s">
        <v>1492</v>
      </c>
      <c r="B386" s="97">
        <f t="shared" si="5"/>
        <v>3438</v>
      </c>
      <c r="C386" s="142" t="s">
        <v>1493</v>
      </c>
      <c r="D386" s="142" t="s">
        <v>1471</v>
      </c>
      <c r="E386" s="97" t="s">
        <v>672</v>
      </c>
      <c r="F386" s="97" t="str">
        <f>IFERROR(VLOOKUP(A386,'BPT List'!B:E,4,),"")</f>
        <v/>
      </c>
    </row>
    <row r="387" spans="1:6" x14ac:dyDescent="0.3">
      <c r="A387" s="97" t="s">
        <v>1494</v>
      </c>
      <c r="B387" s="97">
        <f t="shared" ref="B387:B450" si="6">VALUE(RIGHT(A387,4))</f>
        <v>3440</v>
      </c>
      <c r="C387" s="142" t="s">
        <v>1495</v>
      </c>
      <c r="D387" s="142" t="s">
        <v>1471</v>
      </c>
      <c r="E387" s="97" t="s">
        <v>672</v>
      </c>
      <c r="F387" s="97" t="str">
        <f>IFERROR(VLOOKUP(A387,'BPT List'!B:E,4,),"")</f>
        <v/>
      </c>
    </row>
    <row r="388" spans="1:6" x14ac:dyDescent="0.3">
      <c r="A388" s="97" t="s">
        <v>1496</v>
      </c>
      <c r="B388" s="97">
        <f t="shared" si="6"/>
        <v>3461</v>
      </c>
      <c r="C388" s="142" t="s">
        <v>1497</v>
      </c>
      <c r="D388" s="142" t="s">
        <v>1471</v>
      </c>
      <c r="E388" s="97" t="s">
        <v>672</v>
      </c>
      <c r="F388" s="97" t="str">
        <f>IFERROR(VLOOKUP(A388,'BPT List'!B:E,4,),"")</f>
        <v/>
      </c>
    </row>
    <row r="389" spans="1:6" x14ac:dyDescent="0.3">
      <c r="A389" s="97" t="s">
        <v>1498</v>
      </c>
      <c r="B389" s="97">
        <f t="shared" si="6"/>
        <v>3490</v>
      </c>
      <c r="C389" s="142" t="s">
        <v>1499</v>
      </c>
      <c r="D389" s="142" t="s">
        <v>1471</v>
      </c>
      <c r="E389" s="97" t="s">
        <v>672</v>
      </c>
      <c r="F389" s="97" t="str">
        <f>IFERROR(VLOOKUP(A389,'BPT List'!B:E,4,),"")</f>
        <v/>
      </c>
    </row>
    <row r="390" spans="1:6" x14ac:dyDescent="0.3">
      <c r="A390" s="97" t="s">
        <v>1500</v>
      </c>
      <c r="B390" s="97">
        <f t="shared" si="6"/>
        <v>3564</v>
      </c>
      <c r="C390" s="142" t="s">
        <v>1501</v>
      </c>
      <c r="D390" s="142" t="s">
        <v>1502</v>
      </c>
      <c r="E390" s="97" t="s">
        <v>672</v>
      </c>
      <c r="F390" s="97" t="str">
        <f>IFERROR(VLOOKUP(A390,'BPT List'!B:E,4,),"")</f>
        <v/>
      </c>
    </row>
    <row r="391" spans="1:6" x14ac:dyDescent="0.3">
      <c r="A391" s="97" t="s">
        <v>1503</v>
      </c>
      <c r="B391" s="97">
        <f t="shared" si="6"/>
        <v>3475</v>
      </c>
      <c r="C391" s="142" t="s">
        <v>1504</v>
      </c>
      <c r="D391" s="142" t="s">
        <v>1502</v>
      </c>
      <c r="E391" s="97" t="s">
        <v>672</v>
      </c>
      <c r="F391" s="97" t="str">
        <f>IFERROR(VLOOKUP(A391,'BPT List'!B:E,4,),"")</f>
        <v/>
      </c>
    </row>
    <row r="392" spans="1:6" x14ac:dyDescent="0.3">
      <c r="A392" s="97" t="s">
        <v>1505</v>
      </c>
      <c r="B392" s="97">
        <f t="shared" si="6"/>
        <v>4028</v>
      </c>
      <c r="C392" s="142" t="s">
        <v>1506</v>
      </c>
      <c r="D392" s="142" t="s">
        <v>1502</v>
      </c>
      <c r="E392" s="97" t="s">
        <v>672</v>
      </c>
      <c r="F392" s="97" t="str">
        <f>IFERROR(VLOOKUP(A392,'BPT List'!B:E,4,),"")</f>
        <v/>
      </c>
    </row>
    <row r="393" spans="1:6" x14ac:dyDescent="0.3">
      <c r="A393" s="97" t="s">
        <v>1507</v>
      </c>
      <c r="B393" s="97">
        <f t="shared" si="6"/>
        <v>3482</v>
      </c>
      <c r="C393" s="142" t="s">
        <v>1508</v>
      </c>
      <c r="D393" s="142" t="s">
        <v>1502</v>
      </c>
      <c r="E393" s="97" t="s">
        <v>672</v>
      </c>
      <c r="F393" s="97" t="str">
        <f>IFERROR(VLOOKUP(A393,'BPT List'!B:E,4,),"")</f>
        <v/>
      </c>
    </row>
    <row r="394" spans="1:6" x14ac:dyDescent="0.3">
      <c r="A394" s="97" t="s">
        <v>1509</v>
      </c>
      <c r="B394" s="97">
        <f t="shared" si="6"/>
        <v>3489</v>
      </c>
      <c r="C394" s="142" t="s">
        <v>1510</v>
      </c>
      <c r="D394" s="142" t="s">
        <v>1502</v>
      </c>
      <c r="E394" s="97" t="s">
        <v>672</v>
      </c>
      <c r="F394" s="97" t="str">
        <f>IFERROR(VLOOKUP(A394,'BPT List'!B:E,4,),"")</f>
        <v/>
      </c>
    </row>
    <row r="395" spans="1:6" x14ac:dyDescent="0.3">
      <c r="A395" s="97" t="s">
        <v>1511</v>
      </c>
      <c r="B395" s="97">
        <f t="shared" si="6"/>
        <v>3465</v>
      </c>
      <c r="C395" s="142" t="s">
        <v>1512</v>
      </c>
      <c r="D395" s="142" t="s">
        <v>1502</v>
      </c>
      <c r="E395" s="97" t="s">
        <v>672</v>
      </c>
      <c r="F395" s="97" t="str">
        <f>IFERROR(VLOOKUP(A395,'BPT List'!B:E,4,),"")</f>
        <v/>
      </c>
    </row>
    <row r="396" spans="1:6" x14ac:dyDescent="0.3">
      <c r="A396" s="97" t="s">
        <v>1513</v>
      </c>
      <c r="B396" s="97">
        <f t="shared" si="6"/>
        <v>3560</v>
      </c>
      <c r="C396" s="142" t="s">
        <v>1514</v>
      </c>
      <c r="D396" s="142" t="s">
        <v>1502</v>
      </c>
      <c r="E396" s="97" t="s">
        <v>672</v>
      </c>
      <c r="F396" s="97" t="str">
        <f>IFERROR(VLOOKUP(A396,'BPT List'!B:E,4,),"")</f>
        <v/>
      </c>
    </row>
    <row r="397" spans="1:6" x14ac:dyDescent="0.3">
      <c r="A397" s="97" t="s">
        <v>1515</v>
      </c>
      <c r="B397" s="97">
        <f t="shared" si="6"/>
        <v>3606</v>
      </c>
      <c r="C397" s="142" t="s">
        <v>1516</v>
      </c>
      <c r="D397" s="142" t="s">
        <v>1502</v>
      </c>
      <c r="E397" s="97" t="s">
        <v>672</v>
      </c>
      <c r="F397" s="97" t="str">
        <f>IFERROR(VLOOKUP(A397,'BPT List'!B:E,4,),"")</f>
        <v/>
      </c>
    </row>
    <row r="398" spans="1:6" x14ac:dyDescent="0.3">
      <c r="A398" s="97" t="s">
        <v>1517</v>
      </c>
      <c r="B398" s="97">
        <f t="shared" si="6"/>
        <v>3577</v>
      </c>
      <c r="C398" s="142" t="s">
        <v>1518</v>
      </c>
      <c r="D398" s="142" t="s">
        <v>1502</v>
      </c>
      <c r="E398" s="97" t="s">
        <v>672</v>
      </c>
      <c r="F398" s="97" t="str">
        <f>IFERROR(VLOOKUP(A398,'BPT List'!B:E,4,),"")</f>
        <v/>
      </c>
    </row>
    <row r="399" spans="1:6" x14ac:dyDescent="0.3">
      <c r="A399" s="97" t="s">
        <v>1519</v>
      </c>
      <c r="B399" s="97">
        <f t="shared" si="6"/>
        <v>3457</v>
      </c>
      <c r="C399" s="142" t="s">
        <v>1520</v>
      </c>
      <c r="D399" s="142" t="s">
        <v>1502</v>
      </c>
      <c r="E399" s="97" t="s">
        <v>672</v>
      </c>
      <c r="F399" s="97" t="str">
        <f>IFERROR(VLOOKUP(A399,'BPT List'!B:E,4,),"")</f>
        <v/>
      </c>
    </row>
    <row r="400" spans="1:6" x14ac:dyDescent="0.3">
      <c r="A400" s="97" t="s">
        <v>1521</v>
      </c>
      <c r="B400" s="97">
        <f t="shared" si="6"/>
        <v>3621</v>
      </c>
      <c r="C400" s="142" t="s">
        <v>1522</v>
      </c>
      <c r="D400" s="142" t="s">
        <v>1502</v>
      </c>
      <c r="E400" s="97" t="s">
        <v>672</v>
      </c>
      <c r="F400" s="97" t="str">
        <f>IFERROR(VLOOKUP(A400,'BPT List'!B:E,4,),"")</f>
        <v/>
      </c>
    </row>
    <row r="401" spans="1:6" x14ac:dyDescent="0.3">
      <c r="A401" s="97" t="s">
        <v>1523</v>
      </c>
      <c r="B401" s="97">
        <f t="shared" si="6"/>
        <v>3597</v>
      </c>
      <c r="C401" s="142" t="s">
        <v>1524</v>
      </c>
      <c r="D401" s="142" t="s">
        <v>1502</v>
      </c>
      <c r="E401" s="97" t="s">
        <v>672</v>
      </c>
      <c r="F401" s="97" t="str">
        <f>IFERROR(VLOOKUP(A401,'BPT List'!B:E,4,),"")</f>
        <v/>
      </c>
    </row>
    <row r="402" spans="1:6" x14ac:dyDescent="0.3">
      <c r="A402" s="97" t="s">
        <v>1525</v>
      </c>
      <c r="B402" s="97">
        <f t="shared" si="6"/>
        <v>3485</v>
      </c>
      <c r="C402" s="142" t="s">
        <v>1526</v>
      </c>
      <c r="D402" s="142" t="s">
        <v>1502</v>
      </c>
      <c r="E402" s="97" t="s">
        <v>672</v>
      </c>
      <c r="F402" s="97" t="str">
        <f>IFERROR(VLOOKUP(A402,'BPT List'!B:E,4,),"")</f>
        <v/>
      </c>
    </row>
    <row r="403" spans="1:6" x14ac:dyDescent="0.3">
      <c r="A403" s="97" t="s">
        <v>1527</v>
      </c>
      <c r="B403" s="97">
        <f t="shared" si="6"/>
        <v>3710</v>
      </c>
      <c r="C403" s="142" t="s">
        <v>1528</v>
      </c>
      <c r="D403" s="142" t="s">
        <v>1502</v>
      </c>
      <c r="E403" s="97" t="s">
        <v>672</v>
      </c>
      <c r="F403" s="97" t="str">
        <f>IFERROR(VLOOKUP(A403,'BPT List'!B:E,4,),"")</f>
        <v/>
      </c>
    </row>
    <row r="404" spans="1:6" x14ac:dyDescent="0.3">
      <c r="A404" s="97" t="s">
        <v>1529</v>
      </c>
      <c r="B404" s="97">
        <f t="shared" si="6"/>
        <v>3600</v>
      </c>
      <c r="C404" s="142" t="s">
        <v>1530</v>
      </c>
      <c r="D404" s="142" t="s">
        <v>1502</v>
      </c>
      <c r="E404" s="97" t="s">
        <v>672</v>
      </c>
      <c r="F404" s="97" t="str">
        <f>IFERROR(VLOOKUP(A404,'BPT List'!B:E,4,),"")</f>
        <v/>
      </c>
    </row>
    <row r="405" spans="1:6" x14ac:dyDescent="0.3">
      <c r="A405" s="97" t="s">
        <v>1531</v>
      </c>
      <c r="B405" s="97">
        <f t="shared" si="6"/>
        <v>3614</v>
      </c>
      <c r="C405" s="142" t="s">
        <v>1532</v>
      </c>
      <c r="D405" s="142" t="s">
        <v>1502</v>
      </c>
      <c r="E405" s="97" t="s">
        <v>672</v>
      </c>
      <c r="F405" s="97" t="str">
        <f>IFERROR(VLOOKUP(A405,'BPT List'!B:E,4,),"")</f>
        <v/>
      </c>
    </row>
    <row r="406" spans="1:6" x14ac:dyDescent="0.3">
      <c r="A406" s="97" t="s">
        <v>1533</v>
      </c>
      <c r="B406" s="97">
        <f t="shared" si="6"/>
        <v>3456</v>
      </c>
      <c r="C406" s="142" t="s">
        <v>1534</v>
      </c>
      <c r="D406" s="142" t="s">
        <v>1502</v>
      </c>
      <c r="E406" s="97" t="s">
        <v>672</v>
      </c>
      <c r="F406" s="97" t="str">
        <f>IFERROR(VLOOKUP(A406,'BPT List'!B:E,4,),"")</f>
        <v/>
      </c>
    </row>
    <row r="407" spans="1:6" x14ac:dyDescent="0.3">
      <c r="A407" s="97" t="s">
        <v>1535</v>
      </c>
      <c r="B407" s="97">
        <f t="shared" si="6"/>
        <v>3620</v>
      </c>
      <c r="C407" s="142" t="s">
        <v>1536</v>
      </c>
      <c r="D407" s="142" t="s">
        <v>1502</v>
      </c>
      <c r="E407" s="97" t="s">
        <v>672</v>
      </c>
      <c r="F407" s="97" t="str">
        <f>IFERROR(VLOOKUP(A407,'BPT List'!B:E,4,),"")</f>
        <v/>
      </c>
    </row>
    <row r="408" spans="1:6" x14ac:dyDescent="0.3">
      <c r="A408" s="97" t="s">
        <v>1537</v>
      </c>
      <c r="B408" s="97">
        <f t="shared" si="6"/>
        <v>3553</v>
      </c>
      <c r="C408" s="142" t="s">
        <v>1538</v>
      </c>
      <c r="D408" s="142" t="s">
        <v>1539</v>
      </c>
      <c r="E408" s="97" t="s">
        <v>672</v>
      </c>
      <c r="F408" s="97" t="str">
        <f>IFERROR(VLOOKUP(A408,'BPT List'!B:E,4,),"")</f>
        <v/>
      </c>
    </row>
    <row r="409" spans="1:6" x14ac:dyDescent="0.3">
      <c r="A409" s="97" t="s">
        <v>1540</v>
      </c>
      <c r="B409" s="97">
        <f t="shared" si="6"/>
        <v>3565</v>
      </c>
      <c r="C409" s="142" t="s">
        <v>1541</v>
      </c>
      <c r="D409" s="142" t="s">
        <v>1539</v>
      </c>
      <c r="E409" s="97" t="s">
        <v>672</v>
      </c>
      <c r="F409" s="97" t="str">
        <f>IFERROR(VLOOKUP(A409,'BPT List'!B:E,4,),"")</f>
        <v/>
      </c>
    </row>
    <row r="410" spans="1:6" x14ac:dyDescent="0.3">
      <c r="A410" s="97" t="s">
        <v>1542</v>
      </c>
      <c r="B410" s="97">
        <f t="shared" si="6"/>
        <v>3567</v>
      </c>
      <c r="C410" s="142" t="s">
        <v>1543</v>
      </c>
      <c r="D410" s="142" t="s">
        <v>1539</v>
      </c>
      <c r="E410" s="97" t="s">
        <v>672</v>
      </c>
      <c r="F410" s="97" t="str">
        <f>IFERROR(VLOOKUP(A410,'BPT List'!B:E,4,),"")</f>
        <v/>
      </c>
    </row>
    <row r="411" spans="1:6" x14ac:dyDescent="0.3">
      <c r="A411" s="97" t="s">
        <v>1544</v>
      </c>
      <c r="B411" s="97">
        <f t="shared" si="6"/>
        <v>3722</v>
      </c>
      <c r="C411" s="142" t="s">
        <v>1545</v>
      </c>
      <c r="D411" s="142" t="s">
        <v>1539</v>
      </c>
      <c r="E411" s="97" t="s">
        <v>672</v>
      </c>
      <c r="F411" s="97" t="str">
        <f>IFERROR(VLOOKUP(A411,'BPT List'!B:E,4,),"")</f>
        <v/>
      </c>
    </row>
    <row r="412" spans="1:6" x14ac:dyDescent="0.3">
      <c r="A412" s="97" t="s">
        <v>1546</v>
      </c>
      <c r="B412" s="97">
        <f t="shared" si="6"/>
        <v>3629</v>
      </c>
      <c r="C412" s="142" t="s">
        <v>1547</v>
      </c>
      <c r="D412" s="142" t="s">
        <v>1539</v>
      </c>
      <c r="E412" s="97" t="s">
        <v>672</v>
      </c>
      <c r="F412" s="97" t="str">
        <f>IFERROR(VLOOKUP(A412,'BPT List'!B:E,4,),"")</f>
        <v/>
      </c>
    </row>
    <row r="413" spans="1:6" x14ac:dyDescent="0.3">
      <c r="A413" s="97" t="s">
        <v>1548</v>
      </c>
      <c r="B413" s="97">
        <f t="shared" si="6"/>
        <v>3579</v>
      </c>
      <c r="C413" s="142" t="s">
        <v>1549</v>
      </c>
      <c r="D413" s="142" t="s">
        <v>1539</v>
      </c>
      <c r="E413" s="97" t="s">
        <v>672</v>
      </c>
      <c r="F413" s="97" t="str">
        <f>IFERROR(VLOOKUP(A413,'BPT List'!B:E,4,),"")</f>
        <v/>
      </c>
    </row>
    <row r="414" spans="1:6" x14ac:dyDescent="0.3">
      <c r="A414" s="97" t="s">
        <v>1550</v>
      </c>
      <c r="B414" s="97">
        <f t="shared" si="6"/>
        <v>3474</v>
      </c>
      <c r="C414" s="142" t="s">
        <v>1551</v>
      </c>
      <c r="D414" s="142" t="s">
        <v>1539</v>
      </c>
      <c r="E414" s="97" t="s">
        <v>672</v>
      </c>
      <c r="F414" s="97" t="str">
        <f>IFERROR(VLOOKUP(A414,'BPT List'!B:E,4,),"")</f>
        <v/>
      </c>
    </row>
    <row r="415" spans="1:6" x14ac:dyDescent="0.3">
      <c r="A415" s="97" t="s">
        <v>1552</v>
      </c>
      <c r="B415" s="97">
        <f t="shared" si="6"/>
        <v>3552</v>
      </c>
      <c r="C415" s="142" t="s">
        <v>1553</v>
      </c>
      <c r="D415" s="142" t="s">
        <v>1539</v>
      </c>
      <c r="E415" s="97" t="s">
        <v>672</v>
      </c>
      <c r="F415" s="97" t="str">
        <f>IFERROR(VLOOKUP(A415,'BPT List'!B:E,4,),"")</f>
        <v/>
      </c>
    </row>
    <row r="416" spans="1:6" x14ac:dyDescent="0.3">
      <c r="A416" s="97" t="s">
        <v>1554</v>
      </c>
      <c r="B416" s="97">
        <f t="shared" si="6"/>
        <v>3453</v>
      </c>
      <c r="C416" s="142" t="s">
        <v>1555</v>
      </c>
      <c r="D416" s="142" t="s">
        <v>1539</v>
      </c>
      <c r="E416" s="97" t="s">
        <v>672</v>
      </c>
      <c r="F416" s="97" t="str">
        <f>IFERROR(VLOOKUP(A416,'BPT List'!B:E,4,),"")</f>
        <v/>
      </c>
    </row>
    <row r="417" spans="1:6" x14ac:dyDescent="0.3">
      <c r="A417" s="97" t="s">
        <v>1556</v>
      </c>
      <c r="B417" s="97">
        <f t="shared" si="6"/>
        <v>3462</v>
      </c>
      <c r="C417" s="142" t="s">
        <v>1557</v>
      </c>
      <c r="D417" s="142" t="s">
        <v>1539</v>
      </c>
      <c r="E417" s="97" t="s">
        <v>672</v>
      </c>
      <c r="F417" s="97" t="str">
        <f>IFERROR(VLOOKUP(A417,'BPT List'!B:E,4,),"")</f>
        <v/>
      </c>
    </row>
    <row r="418" spans="1:6" x14ac:dyDescent="0.3">
      <c r="A418" s="97" t="s">
        <v>1558</v>
      </c>
      <c r="B418" s="97">
        <f t="shared" si="6"/>
        <v>2402</v>
      </c>
      <c r="C418" s="142" t="s">
        <v>1559</v>
      </c>
      <c r="D418" s="142" t="s">
        <v>1560</v>
      </c>
      <c r="E418" s="97"/>
      <c r="F418" s="97" t="str">
        <f>IFERROR(VLOOKUP(A418,'BPT List'!B:E,4,),"")</f>
        <v/>
      </c>
    </row>
    <row r="419" spans="1:6" x14ac:dyDescent="0.3">
      <c r="A419" s="97" t="s">
        <v>1561</v>
      </c>
      <c r="B419" s="97">
        <f t="shared" si="6"/>
        <v>2403</v>
      </c>
      <c r="C419" s="142" t="s">
        <v>1562</v>
      </c>
      <c r="D419" s="142" t="s">
        <v>1560</v>
      </c>
      <c r="E419" s="97"/>
      <c r="F419" s="97" t="str">
        <f>IFERROR(VLOOKUP(A419,'BPT List'!B:E,4,),"")</f>
        <v/>
      </c>
    </row>
    <row r="420" spans="1:6" x14ac:dyDescent="0.3">
      <c r="A420" s="97" t="s">
        <v>1563</v>
      </c>
      <c r="B420" s="97">
        <f t="shared" si="6"/>
        <v>2406</v>
      </c>
      <c r="C420" s="142" t="s">
        <v>1564</v>
      </c>
      <c r="D420" s="142" t="s">
        <v>1560</v>
      </c>
      <c r="E420" s="97"/>
      <c r="F420" s="97" t="str">
        <f>IFERROR(VLOOKUP(A420,'BPT List'!B:E,4,),"")</f>
        <v>YES</v>
      </c>
    </row>
    <row r="421" spans="1:6" x14ac:dyDescent="0.3">
      <c r="A421" s="97" t="s">
        <v>1565</v>
      </c>
      <c r="B421" s="97">
        <f t="shared" si="6"/>
        <v>3696</v>
      </c>
      <c r="C421" s="142" t="s">
        <v>1566</v>
      </c>
      <c r="D421" s="142" t="s">
        <v>1560</v>
      </c>
      <c r="E421" s="97"/>
      <c r="F421" s="97" t="str">
        <f>IFERROR(VLOOKUP(A421,'BPT List'!B:E,4,),"")</f>
        <v/>
      </c>
    </row>
    <row r="422" spans="1:6" x14ac:dyDescent="0.3">
      <c r="A422" s="97" t="s">
        <v>1567</v>
      </c>
      <c r="B422" s="97">
        <f t="shared" si="6"/>
        <v>2410</v>
      </c>
      <c r="C422" s="142" t="s">
        <v>1568</v>
      </c>
      <c r="D422" s="142" t="s">
        <v>1560</v>
      </c>
      <c r="E422" s="97"/>
      <c r="F422" s="97" t="str">
        <f>IFERROR(VLOOKUP(A422,'BPT List'!B:E,4,),"")</f>
        <v/>
      </c>
    </row>
    <row r="423" spans="1:6" x14ac:dyDescent="0.3">
      <c r="A423" s="97" t="s">
        <v>1569</v>
      </c>
      <c r="B423" s="97">
        <f t="shared" si="6"/>
        <v>2411</v>
      </c>
      <c r="C423" s="142" t="s">
        <v>1570</v>
      </c>
      <c r="D423" s="142" t="s">
        <v>1560</v>
      </c>
      <c r="E423" s="97"/>
      <c r="F423" s="97" t="str">
        <f>IFERROR(VLOOKUP(A423,'BPT List'!B:E,4,),"")</f>
        <v>YES</v>
      </c>
    </row>
    <row r="424" spans="1:6" x14ac:dyDescent="0.3">
      <c r="A424" s="97" t="s">
        <v>1571</v>
      </c>
      <c r="B424" s="97">
        <f t="shared" si="6"/>
        <v>2412</v>
      </c>
      <c r="C424" s="142" t="s">
        <v>1572</v>
      </c>
      <c r="D424" s="142" t="s">
        <v>1560</v>
      </c>
      <c r="E424" s="97"/>
      <c r="F424" s="97" t="str">
        <f>IFERROR(VLOOKUP(A424,'BPT List'!B:E,4,),"")</f>
        <v>YES</v>
      </c>
    </row>
    <row r="425" spans="1:6" x14ac:dyDescent="0.3">
      <c r="A425" s="97" t="s">
        <v>1573</v>
      </c>
      <c r="B425" s="97">
        <f t="shared" si="6"/>
        <v>2417</v>
      </c>
      <c r="C425" s="142" t="s">
        <v>1574</v>
      </c>
      <c r="D425" s="142" t="s">
        <v>1560</v>
      </c>
      <c r="E425" s="97"/>
      <c r="F425" s="97" t="str">
        <f>IFERROR(VLOOKUP(A425,'BPT List'!B:E,4,),"")</f>
        <v>YES</v>
      </c>
    </row>
    <row r="426" spans="1:6" x14ac:dyDescent="0.3">
      <c r="A426" s="97" t="s">
        <v>1575</v>
      </c>
      <c r="B426" s="97">
        <f t="shared" si="6"/>
        <v>2418</v>
      </c>
      <c r="C426" s="142" t="s">
        <v>1576</v>
      </c>
      <c r="D426" s="142" t="s">
        <v>1560</v>
      </c>
      <c r="E426" s="97"/>
      <c r="F426" s="97" t="str">
        <f>IFERROR(VLOOKUP(A426,'BPT List'!B:E,4,),"")</f>
        <v/>
      </c>
    </row>
    <row r="427" spans="1:6" x14ac:dyDescent="0.3">
      <c r="A427" s="97" t="s">
        <v>1577</v>
      </c>
      <c r="B427" s="97">
        <f t="shared" si="6"/>
        <v>2419</v>
      </c>
      <c r="C427" s="142" t="s">
        <v>1578</v>
      </c>
      <c r="D427" s="142" t="s">
        <v>1560</v>
      </c>
      <c r="E427" s="97"/>
      <c r="F427" s="97" t="str">
        <f>IFERROR(VLOOKUP(A427,'BPT List'!B:E,4,),"")</f>
        <v>YES</v>
      </c>
    </row>
    <row r="428" spans="1:6" x14ac:dyDescent="0.3">
      <c r="A428" s="97" t="s">
        <v>1579</v>
      </c>
      <c r="B428" s="97">
        <f t="shared" si="6"/>
        <v>2421</v>
      </c>
      <c r="C428" s="142" t="s">
        <v>1580</v>
      </c>
      <c r="D428" s="142" t="s">
        <v>1560</v>
      </c>
      <c r="E428" s="97"/>
      <c r="F428" s="97" t="str">
        <f>IFERROR(VLOOKUP(A428,'BPT List'!B:E,4,),"")</f>
        <v>YES</v>
      </c>
    </row>
    <row r="429" spans="1:6" x14ac:dyDescent="0.3">
      <c r="A429" s="97" t="s">
        <v>1581</v>
      </c>
      <c r="B429" s="97">
        <f t="shared" si="6"/>
        <v>2423</v>
      </c>
      <c r="C429" s="142" t="s">
        <v>1582</v>
      </c>
      <c r="D429" s="142" t="s">
        <v>1560</v>
      </c>
      <c r="E429" s="97"/>
      <c r="F429" s="97" t="str">
        <f>IFERROR(VLOOKUP(A429,'BPT List'!B:E,4,),"")</f>
        <v/>
      </c>
    </row>
    <row r="430" spans="1:6" x14ac:dyDescent="0.3">
      <c r="A430" s="97" t="s">
        <v>1583</v>
      </c>
      <c r="B430" s="97">
        <f t="shared" si="6"/>
        <v>2424</v>
      </c>
      <c r="C430" s="142" t="s">
        <v>1584</v>
      </c>
      <c r="D430" s="142" t="s">
        <v>1560</v>
      </c>
      <c r="E430" s="97"/>
      <c r="F430" s="97" t="str">
        <f>IFERROR(VLOOKUP(A430,'BPT List'!B:E,4,),"")</f>
        <v/>
      </c>
    </row>
    <row r="431" spans="1:6" x14ac:dyDescent="0.3">
      <c r="A431" s="97" t="s">
        <v>1585</v>
      </c>
      <c r="B431" s="97">
        <f t="shared" si="6"/>
        <v>2426</v>
      </c>
      <c r="C431" s="142" t="s">
        <v>1586</v>
      </c>
      <c r="D431" s="142" t="s">
        <v>1560</v>
      </c>
      <c r="E431" s="97"/>
      <c r="F431" s="97" t="str">
        <f>IFERROR(VLOOKUP(A431,'BPT List'!B:E,4,),"")</f>
        <v/>
      </c>
    </row>
    <row r="432" spans="1:6" x14ac:dyDescent="0.3">
      <c r="A432" s="97" t="s">
        <v>1587</v>
      </c>
      <c r="B432" s="97">
        <f t="shared" si="6"/>
        <v>1874</v>
      </c>
      <c r="C432" s="142" t="s">
        <v>1588</v>
      </c>
      <c r="D432" s="142" t="s">
        <v>1560</v>
      </c>
      <c r="E432" s="97"/>
      <c r="F432" s="97" t="str">
        <f>IFERROR(VLOOKUP(A432,'BPT List'!B:E,4,),"")</f>
        <v>YES</v>
      </c>
    </row>
    <row r="433" spans="1:6" x14ac:dyDescent="0.3">
      <c r="A433" s="97" t="s">
        <v>1589</v>
      </c>
      <c r="B433" s="97">
        <f t="shared" si="6"/>
        <v>2428</v>
      </c>
      <c r="C433" s="142" t="s">
        <v>1590</v>
      </c>
      <c r="D433" s="142" t="s">
        <v>1560</v>
      </c>
      <c r="E433" s="97"/>
      <c r="F433" s="97" t="str">
        <f>IFERROR(VLOOKUP(A433,'BPT List'!B:E,4,),"")</f>
        <v/>
      </c>
    </row>
    <row r="434" spans="1:6" x14ac:dyDescent="0.3">
      <c r="A434" s="97" t="s">
        <v>1591</v>
      </c>
      <c r="B434" s="97">
        <f t="shared" si="6"/>
        <v>2429</v>
      </c>
      <c r="C434" s="142" t="s">
        <v>1592</v>
      </c>
      <c r="D434" s="142" t="s">
        <v>1560</v>
      </c>
      <c r="E434" s="97"/>
      <c r="F434" s="97" t="str">
        <f>IFERROR(VLOOKUP(A434,'BPT List'!B:E,4,),"")</f>
        <v/>
      </c>
    </row>
    <row r="435" spans="1:6" x14ac:dyDescent="0.3">
      <c r="A435" s="97" t="s">
        <v>1593</v>
      </c>
      <c r="B435" s="97">
        <f t="shared" si="6"/>
        <v>2432</v>
      </c>
      <c r="C435" s="142" t="s">
        <v>1594</v>
      </c>
      <c r="D435" s="142" t="s">
        <v>1560</v>
      </c>
      <c r="E435" s="97"/>
      <c r="F435" s="97" t="str">
        <f>IFERROR(VLOOKUP(A435,'BPT List'!B:E,4,),"")</f>
        <v>YES</v>
      </c>
    </row>
    <row r="436" spans="1:6" x14ac:dyDescent="0.3">
      <c r="A436" s="97" t="s">
        <v>1595</v>
      </c>
      <c r="B436" s="97">
        <f t="shared" si="6"/>
        <v>2434</v>
      </c>
      <c r="C436" s="142" t="s">
        <v>1596</v>
      </c>
      <c r="D436" s="142" t="s">
        <v>1560</v>
      </c>
      <c r="E436" s="97"/>
      <c r="F436" s="97" t="str">
        <f>IFERROR(VLOOKUP(A436,'BPT List'!B:E,4,),"")</f>
        <v>YES</v>
      </c>
    </row>
    <row r="437" spans="1:6" x14ac:dyDescent="0.3">
      <c r="A437" s="97" t="s">
        <v>1597</v>
      </c>
      <c r="B437" s="97">
        <f t="shared" si="6"/>
        <v>2435</v>
      </c>
      <c r="C437" s="142" t="s">
        <v>1598</v>
      </c>
      <c r="D437" s="142" t="s">
        <v>1560</v>
      </c>
      <c r="E437" s="97"/>
      <c r="F437" s="97" t="str">
        <f>IFERROR(VLOOKUP(A437,'BPT List'!B:E,4,),"")</f>
        <v/>
      </c>
    </row>
    <row r="438" spans="1:6" x14ac:dyDescent="0.3">
      <c r="A438" s="97" t="s">
        <v>1599</v>
      </c>
      <c r="B438" s="97">
        <f t="shared" si="6"/>
        <v>2436</v>
      </c>
      <c r="C438" s="142" t="s">
        <v>1600</v>
      </c>
      <c r="D438" s="142" t="s">
        <v>1560</v>
      </c>
      <c r="E438" s="97"/>
      <c r="F438" s="97" t="str">
        <f>IFERROR(VLOOKUP(A438,'BPT List'!B:E,4,),"")</f>
        <v/>
      </c>
    </row>
    <row r="439" spans="1:6" x14ac:dyDescent="0.3">
      <c r="A439" s="97" t="s">
        <v>1601</v>
      </c>
      <c r="B439" s="97">
        <f t="shared" si="6"/>
        <v>2438</v>
      </c>
      <c r="C439" s="142" t="s">
        <v>1602</v>
      </c>
      <c r="D439" s="142" t="s">
        <v>1560</v>
      </c>
      <c r="E439" s="97"/>
      <c r="F439" s="97" t="str">
        <f>IFERROR(VLOOKUP(A439,'BPT List'!B:E,4,),"")</f>
        <v>YES</v>
      </c>
    </row>
    <row r="440" spans="1:6" x14ac:dyDescent="0.3">
      <c r="A440" s="97" t="s">
        <v>1603</v>
      </c>
      <c r="B440" s="97">
        <f t="shared" si="6"/>
        <v>2439</v>
      </c>
      <c r="C440" s="142" t="s">
        <v>1604</v>
      </c>
      <c r="D440" s="142" t="s">
        <v>1560</v>
      </c>
      <c r="E440" s="97"/>
      <c r="F440" s="97" t="str">
        <f>IFERROR(VLOOKUP(A440,'BPT List'!B:E,4,),"")</f>
        <v/>
      </c>
    </row>
    <row r="441" spans="1:6" x14ac:dyDescent="0.3">
      <c r="A441" s="97" t="s">
        <v>1605</v>
      </c>
      <c r="B441" s="97">
        <f t="shared" si="6"/>
        <v>2440</v>
      </c>
      <c r="C441" s="142" t="s">
        <v>1606</v>
      </c>
      <c r="D441" s="142" t="s">
        <v>1560</v>
      </c>
      <c r="E441" s="97"/>
      <c r="F441" s="97" t="str">
        <f>IFERROR(VLOOKUP(A441,'BPT List'!B:E,4,),"")</f>
        <v>YES</v>
      </c>
    </row>
    <row r="442" spans="1:6" x14ac:dyDescent="0.3">
      <c r="A442" s="97" t="s">
        <v>1607</v>
      </c>
      <c r="B442" s="97">
        <f t="shared" si="6"/>
        <v>2443</v>
      </c>
      <c r="C442" s="142" t="s">
        <v>1608</v>
      </c>
      <c r="D442" s="142" t="s">
        <v>1560</v>
      </c>
      <c r="E442" s="97"/>
      <c r="F442" s="97" t="str">
        <f>IFERROR(VLOOKUP(A442,'BPT List'!B:E,4,),"")</f>
        <v>YES</v>
      </c>
    </row>
    <row r="443" spans="1:6" x14ac:dyDescent="0.3">
      <c r="A443" s="97" t="s">
        <v>1609</v>
      </c>
      <c r="B443" s="97">
        <f t="shared" si="6"/>
        <v>2445</v>
      </c>
      <c r="C443" s="142" t="s">
        <v>1610</v>
      </c>
      <c r="D443" s="142" t="s">
        <v>1560</v>
      </c>
      <c r="E443" s="97"/>
      <c r="F443" s="97" t="str">
        <f>IFERROR(VLOOKUP(A443,'BPT List'!B:E,4,),"")</f>
        <v/>
      </c>
    </row>
    <row r="444" spans="1:6" x14ac:dyDescent="0.3">
      <c r="A444" s="97" t="s">
        <v>1611</v>
      </c>
      <c r="B444" s="97">
        <f t="shared" si="6"/>
        <v>2447</v>
      </c>
      <c r="C444" s="142" t="s">
        <v>1612</v>
      </c>
      <c r="D444" s="142" t="s">
        <v>1560</v>
      </c>
      <c r="E444" s="97"/>
      <c r="F444" s="97" t="str">
        <f>IFERROR(VLOOKUP(A444,'BPT List'!B:E,4,),"")</f>
        <v/>
      </c>
    </row>
    <row r="445" spans="1:6" x14ac:dyDescent="0.3">
      <c r="A445" s="97" t="s">
        <v>1613</v>
      </c>
      <c r="B445" s="97">
        <f t="shared" si="6"/>
        <v>2449</v>
      </c>
      <c r="C445" s="142" t="s">
        <v>1614</v>
      </c>
      <c r="D445" s="142" t="s">
        <v>1560</v>
      </c>
      <c r="E445" s="97"/>
      <c r="F445" s="97" t="str">
        <f>IFERROR(VLOOKUP(A445,'BPT List'!B:E,4,),"")</f>
        <v>YES</v>
      </c>
    </row>
    <row r="446" spans="1:6" x14ac:dyDescent="0.3">
      <c r="A446" s="97" t="s">
        <v>1615</v>
      </c>
      <c r="B446" s="97">
        <f t="shared" si="6"/>
        <v>2450</v>
      </c>
      <c r="C446" s="142" t="s">
        <v>1616</v>
      </c>
      <c r="D446" s="142" t="s">
        <v>1560</v>
      </c>
      <c r="E446" s="97"/>
      <c r="F446" s="97" t="str">
        <f>IFERROR(VLOOKUP(A446,'BPT List'!B:E,4,),"")</f>
        <v>YES</v>
      </c>
    </row>
    <row r="447" spans="1:6" x14ac:dyDescent="0.3">
      <c r="A447" s="97" t="s">
        <v>1617</v>
      </c>
      <c r="B447" s="97">
        <f t="shared" si="6"/>
        <v>2451</v>
      </c>
      <c r="C447" s="142" t="s">
        <v>1618</v>
      </c>
      <c r="D447" s="142" t="s">
        <v>1560</v>
      </c>
      <c r="E447" s="97"/>
      <c r="F447" s="97" t="str">
        <f>IFERROR(VLOOKUP(A447,'BPT List'!B:E,4,),"")</f>
        <v/>
      </c>
    </row>
    <row r="448" spans="1:6" x14ac:dyDescent="0.3">
      <c r="A448" s="97" t="s">
        <v>1619</v>
      </c>
      <c r="B448" s="97">
        <f t="shared" si="6"/>
        <v>2452</v>
      </c>
      <c r="C448" s="142" t="s">
        <v>1620</v>
      </c>
      <c r="D448" s="142" t="s">
        <v>1560</v>
      </c>
      <c r="E448" s="97"/>
      <c r="F448" s="97" t="str">
        <f>IFERROR(VLOOKUP(A448,'BPT List'!B:E,4,),"")</f>
        <v>YES</v>
      </c>
    </row>
    <row r="449" spans="1:6" x14ac:dyDescent="0.3">
      <c r="A449" s="97" t="s">
        <v>1621</v>
      </c>
      <c r="B449" s="97">
        <f t="shared" si="6"/>
        <v>35</v>
      </c>
      <c r="C449" s="142" t="s">
        <v>1622</v>
      </c>
      <c r="D449" s="142" t="s">
        <v>1623</v>
      </c>
      <c r="E449" s="97"/>
      <c r="F449" s="97" t="str">
        <f>IFERROR(VLOOKUP(A449,'BPT List'!B:E,4,),"")</f>
        <v/>
      </c>
    </row>
    <row r="450" spans="1:6" x14ac:dyDescent="0.3">
      <c r="A450" s="97" t="s">
        <v>1624</v>
      </c>
      <c r="B450" s="97">
        <f t="shared" si="6"/>
        <v>450</v>
      </c>
      <c r="C450" s="142" t="s">
        <v>1625</v>
      </c>
      <c r="D450" s="142" t="s">
        <v>1623</v>
      </c>
      <c r="E450" s="97"/>
      <c r="F450" s="97" t="str">
        <f>IFERROR(VLOOKUP(A450,'BPT List'!B:E,4,),"")</f>
        <v/>
      </c>
    </row>
    <row r="451" spans="1:6" x14ac:dyDescent="0.3">
      <c r="A451" s="97" t="s">
        <v>1626</v>
      </c>
      <c r="B451" s="97">
        <f t="shared" ref="B451:B514" si="7">VALUE(RIGHT(A451,4))</f>
        <v>36</v>
      </c>
      <c r="C451" s="142" t="s">
        <v>1627</v>
      </c>
      <c r="D451" s="142" t="s">
        <v>1623</v>
      </c>
      <c r="E451" s="97"/>
      <c r="F451" s="97" t="str">
        <f>IFERROR(VLOOKUP(A451,'BPT List'!B:E,4,),"")</f>
        <v/>
      </c>
    </row>
    <row r="452" spans="1:6" x14ac:dyDescent="0.3">
      <c r="A452" s="97" t="s">
        <v>1628</v>
      </c>
      <c r="B452" s="97">
        <f t="shared" si="7"/>
        <v>451</v>
      </c>
      <c r="C452" s="142" t="s">
        <v>1629</v>
      </c>
      <c r="D452" s="142" t="s">
        <v>1623</v>
      </c>
      <c r="E452" s="97"/>
      <c r="F452" s="97" t="str">
        <f>IFERROR(VLOOKUP(A452,'BPT List'!B:E,4,),"")</f>
        <v>YES</v>
      </c>
    </row>
    <row r="453" spans="1:6" x14ac:dyDescent="0.3">
      <c r="A453" s="97" t="s">
        <v>1630</v>
      </c>
      <c r="B453" s="97">
        <f t="shared" si="7"/>
        <v>452</v>
      </c>
      <c r="C453" s="142" t="s">
        <v>1631</v>
      </c>
      <c r="D453" s="142" t="s">
        <v>1623</v>
      </c>
      <c r="E453" s="97"/>
      <c r="F453" s="97" t="str">
        <f>IFERROR(VLOOKUP(A453,'BPT List'!B:E,4,),"")</f>
        <v>YES</v>
      </c>
    </row>
    <row r="454" spans="1:6" x14ac:dyDescent="0.3">
      <c r="A454" s="97" t="s">
        <v>1632</v>
      </c>
      <c r="B454" s="97">
        <f t="shared" si="7"/>
        <v>457</v>
      </c>
      <c r="C454" s="142" t="s">
        <v>1633</v>
      </c>
      <c r="D454" s="142" t="s">
        <v>1623</v>
      </c>
      <c r="E454" s="97"/>
      <c r="F454" s="97" t="str">
        <f>IFERROR(VLOOKUP(A454,'BPT List'!B:E,4,),"")</f>
        <v>YES</v>
      </c>
    </row>
    <row r="455" spans="1:6" x14ac:dyDescent="0.3">
      <c r="A455" s="97" t="s">
        <v>1634</v>
      </c>
      <c r="B455" s="97">
        <f t="shared" si="7"/>
        <v>458</v>
      </c>
      <c r="C455" s="142" t="s">
        <v>1635</v>
      </c>
      <c r="D455" s="142" t="s">
        <v>1623</v>
      </c>
      <c r="E455" s="97"/>
      <c r="F455" s="97" t="str">
        <f>IFERROR(VLOOKUP(A455,'BPT List'!B:E,4,),"")</f>
        <v/>
      </c>
    </row>
    <row r="456" spans="1:6" x14ac:dyDescent="0.3">
      <c r="A456" s="97" t="s">
        <v>1636</v>
      </c>
      <c r="B456" s="97">
        <f t="shared" si="7"/>
        <v>459</v>
      </c>
      <c r="C456" s="142" t="s">
        <v>1637</v>
      </c>
      <c r="D456" s="142" t="s">
        <v>1623</v>
      </c>
      <c r="E456" s="97"/>
      <c r="F456" s="97" t="str">
        <f>IFERROR(VLOOKUP(A456,'BPT List'!B:E,4,),"")</f>
        <v>YES</v>
      </c>
    </row>
    <row r="457" spans="1:6" x14ac:dyDescent="0.3">
      <c r="A457" s="97" t="s">
        <v>1638</v>
      </c>
      <c r="B457" s="97">
        <f t="shared" si="7"/>
        <v>460</v>
      </c>
      <c r="C457" s="142" t="s">
        <v>1639</v>
      </c>
      <c r="D457" s="142" t="s">
        <v>1623</v>
      </c>
      <c r="E457" s="97"/>
      <c r="F457" s="97" t="str">
        <f>IFERROR(VLOOKUP(A457,'BPT List'!B:E,4,),"")</f>
        <v/>
      </c>
    </row>
    <row r="458" spans="1:6" x14ac:dyDescent="0.3">
      <c r="A458" s="97" t="s">
        <v>1640</v>
      </c>
      <c r="B458" s="97">
        <f t="shared" si="7"/>
        <v>461</v>
      </c>
      <c r="C458" s="142" t="s">
        <v>1641</v>
      </c>
      <c r="D458" s="142" t="s">
        <v>1623</v>
      </c>
      <c r="E458" s="97"/>
      <c r="F458" s="97" t="str">
        <f>IFERROR(VLOOKUP(A458,'BPT List'!B:E,4,),"")</f>
        <v/>
      </c>
    </row>
    <row r="459" spans="1:6" x14ac:dyDescent="0.3">
      <c r="A459" s="97" t="s">
        <v>1642</v>
      </c>
      <c r="B459" s="97">
        <f t="shared" si="7"/>
        <v>463</v>
      </c>
      <c r="C459" s="142" t="s">
        <v>1643</v>
      </c>
      <c r="D459" s="142" t="s">
        <v>1623</v>
      </c>
      <c r="E459" s="97"/>
      <c r="F459" s="97" t="str">
        <f>IFERROR(VLOOKUP(A459,'BPT List'!B:E,4,),"")</f>
        <v/>
      </c>
    </row>
    <row r="460" spans="1:6" x14ac:dyDescent="0.3">
      <c r="A460" s="97" t="s">
        <v>1644</v>
      </c>
      <c r="B460" s="97">
        <f t="shared" si="7"/>
        <v>37</v>
      </c>
      <c r="C460" s="142" t="s">
        <v>1645</v>
      </c>
      <c r="D460" s="142" t="s">
        <v>1623</v>
      </c>
      <c r="E460" s="97"/>
      <c r="F460" s="97" t="str">
        <f>IFERROR(VLOOKUP(A460,'BPT List'!B:E,4,),"")</f>
        <v/>
      </c>
    </row>
    <row r="461" spans="1:6" x14ac:dyDescent="0.3">
      <c r="A461" s="97" t="s">
        <v>1646</v>
      </c>
      <c r="B461" s="97">
        <f t="shared" si="7"/>
        <v>464</v>
      </c>
      <c r="C461" s="142" t="s">
        <v>1647</v>
      </c>
      <c r="D461" s="142" t="s">
        <v>1623</v>
      </c>
      <c r="E461" s="97"/>
      <c r="F461" s="97" t="str">
        <f>IFERROR(VLOOKUP(A461,'BPT List'!B:E,4,),"")</f>
        <v>YES</v>
      </c>
    </row>
    <row r="462" spans="1:6" x14ac:dyDescent="0.3">
      <c r="A462" s="97" t="s">
        <v>1648</v>
      </c>
      <c r="B462" s="97">
        <f t="shared" si="7"/>
        <v>465</v>
      </c>
      <c r="C462" s="142" t="s">
        <v>1649</v>
      </c>
      <c r="D462" s="142" t="s">
        <v>1623</v>
      </c>
      <c r="E462" s="97"/>
      <c r="F462" s="97" t="str">
        <f>IFERROR(VLOOKUP(A462,'BPT List'!B:E,4,),"")</f>
        <v/>
      </c>
    </row>
    <row r="463" spans="1:6" x14ac:dyDescent="0.3">
      <c r="A463" s="97" t="s">
        <v>1650</v>
      </c>
      <c r="B463" s="97">
        <f t="shared" si="7"/>
        <v>466</v>
      </c>
      <c r="C463" s="142" t="s">
        <v>1651</v>
      </c>
      <c r="D463" s="142" t="s">
        <v>1623</v>
      </c>
      <c r="E463" s="97"/>
      <c r="F463" s="97" t="str">
        <f>IFERROR(VLOOKUP(A463,'BPT List'!B:E,4,),"")</f>
        <v>YES</v>
      </c>
    </row>
    <row r="464" spans="1:6" x14ac:dyDescent="0.3">
      <c r="A464" s="97" t="s">
        <v>1652</v>
      </c>
      <c r="B464" s="97">
        <f t="shared" si="7"/>
        <v>467</v>
      </c>
      <c r="C464" s="142" t="s">
        <v>1653</v>
      </c>
      <c r="D464" s="142" t="s">
        <v>1623</v>
      </c>
      <c r="E464" s="97"/>
      <c r="F464" s="97" t="str">
        <f>IFERROR(VLOOKUP(A464,'BPT List'!B:E,4,),"")</f>
        <v>YES</v>
      </c>
    </row>
    <row r="465" spans="1:6" x14ac:dyDescent="0.3">
      <c r="A465" s="97" t="s">
        <v>1654</v>
      </c>
      <c r="B465" s="97">
        <f t="shared" si="7"/>
        <v>468</v>
      </c>
      <c r="C465" s="142" t="s">
        <v>1655</v>
      </c>
      <c r="D465" s="142" t="s">
        <v>1623</v>
      </c>
      <c r="E465" s="97"/>
      <c r="F465" s="97" t="str">
        <f>IFERROR(VLOOKUP(A465,'BPT List'!B:E,4,),"")</f>
        <v/>
      </c>
    </row>
    <row r="466" spans="1:6" x14ac:dyDescent="0.3">
      <c r="A466" s="97" t="s">
        <v>1656</v>
      </c>
      <c r="B466" s="97">
        <f t="shared" si="7"/>
        <v>469</v>
      </c>
      <c r="C466" s="142" t="s">
        <v>1657</v>
      </c>
      <c r="D466" s="142" t="s">
        <v>1623</v>
      </c>
      <c r="E466" s="97"/>
      <c r="F466" s="97" t="str">
        <f>IFERROR(VLOOKUP(A466,'BPT List'!B:E,4,),"")</f>
        <v/>
      </c>
    </row>
    <row r="467" spans="1:6" x14ac:dyDescent="0.3">
      <c r="A467" s="97" t="s">
        <v>1658</v>
      </c>
      <c r="B467" s="97">
        <f t="shared" si="7"/>
        <v>470</v>
      </c>
      <c r="C467" s="142" t="s">
        <v>1659</v>
      </c>
      <c r="D467" s="142" t="s">
        <v>1623</v>
      </c>
      <c r="E467" s="97"/>
      <c r="F467" s="97" t="str">
        <f>IFERROR(VLOOKUP(A467,'BPT List'!B:E,4,),"")</f>
        <v>YES</v>
      </c>
    </row>
    <row r="468" spans="1:6" x14ac:dyDescent="0.3">
      <c r="A468" s="97" t="s">
        <v>1660</v>
      </c>
      <c r="B468" s="97">
        <f t="shared" si="7"/>
        <v>471</v>
      </c>
      <c r="C468" s="142" t="s">
        <v>1661</v>
      </c>
      <c r="D468" s="142" t="s">
        <v>1623</v>
      </c>
      <c r="E468" s="97"/>
      <c r="F468" s="97" t="str">
        <f>IFERROR(VLOOKUP(A468,'BPT List'!B:E,4,),"")</f>
        <v/>
      </c>
    </row>
    <row r="469" spans="1:6" x14ac:dyDescent="0.3">
      <c r="A469" s="97" t="s">
        <v>1662</v>
      </c>
      <c r="B469" s="97">
        <f t="shared" si="7"/>
        <v>38</v>
      </c>
      <c r="C469" s="142" t="s">
        <v>1663</v>
      </c>
      <c r="D469" s="142" t="s">
        <v>1623</v>
      </c>
      <c r="E469" s="97"/>
      <c r="F469" s="97" t="str">
        <f>IFERROR(VLOOKUP(A469,'BPT List'!B:E,4,),"")</f>
        <v/>
      </c>
    </row>
    <row r="470" spans="1:6" x14ac:dyDescent="0.3">
      <c r="A470" s="97" t="s">
        <v>1664</v>
      </c>
      <c r="B470" s="97">
        <f t="shared" si="7"/>
        <v>473</v>
      </c>
      <c r="C470" s="142" t="s">
        <v>1665</v>
      </c>
      <c r="D470" s="142" t="s">
        <v>1623</v>
      </c>
      <c r="E470" s="97"/>
      <c r="F470" s="97" t="str">
        <f>IFERROR(VLOOKUP(A470,'BPT List'!B:E,4,),"")</f>
        <v/>
      </c>
    </row>
    <row r="471" spans="1:6" x14ac:dyDescent="0.3">
      <c r="A471" s="97" t="s">
        <v>1666</v>
      </c>
      <c r="B471" s="97">
        <f t="shared" si="7"/>
        <v>474</v>
      </c>
      <c r="C471" s="142" t="s">
        <v>1667</v>
      </c>
      <c r="D471" s="142" t="s">
        <v>1623</v>
      </c>
      <c r="E471" s="97"/>
      <c r="F471" s="97" t="str">
        <f>IFERROR(VLOOKUP(A471,'BPT List'!B:E,4,),"")</f>
        <v/>
      </c>
    </row>
    <row r="472" spans="1:6" x14ac:dyDescent="0.3">
      <c r="A472" s="97" t="s">
        <v>1668</v>
      </c>
      <c r="B472" s="97">
        <f t="shared" si="7"/>
        <v>39</v>
      </c>
      <c r="C472" s="142" t="s">
        <v>1669</v>
      </c>
      <c r="D472" s="142" t="s">
        <v>1623</v>
      </c>
      <c r="E472" s="97"/>
      <c r="F472" s="97" t="str">
        <f>IFERROR(VLOOKUP(A472,'BPT List'!B:E,4,),"")</f>
        <v/>
      </c>
    </row>
    <row r="473" spans="1:6" x14ac:dyDescent="0.3">
      <c r="A473" s="97" t="s">
        <v>1670</v>
      </c>
      <c r="B473" s="97">
        <f t="shared" si="7"/>
        <v>475</v>
      </c>
      <c r="C473" s="142" t="s">
        <v>1671</v>
      </c>
      <c r="D473" s="142" t="s">
        <v>1623</v>
      </c>
      <c r="E473" s="97"/>
      <c r="F473" s="97" t="str">
        <f>IFERROR(VLOOKUP(A473,'BPT List'!B:E,4,),"")</f>
        <v>YES</v>
      </c>
    </row>
    <row r="474" spans="1:6" x14ac:dyDescent="0.3">
      <c r="A474" s="97" t="s">
        <v>1672</v>
      </c>
      <c r="B474" s="97">
        <f t="shared" si="7"/>
        <v>476</v>
      </c>
      <c r="C474" s="142" t="s">
        <v>1673</v>
      </c>
      <c r="D474" s="142" t="s">
        <v>1623</v>
      </c>
      <c r="E474" s="97"/>
      <c r="F474" s="97" t="str">
        <f>IFERROR(VLOOKUP(A474,'BPT List'!B:E,4,),"")</f>
        <v/>
      </c>
    </row>
    <row r="475" spans="1:6" x14ac:dyDescent="0.3">
      <c r="A475" s="97" t="s">
        <v>1674</v>
      </c>
      <c r="B475" s="97">
        <f t="shared" si="7"/>
        <v>40</v>
      </c>
      <c r="C475" s="142" t="s">
        <v>1675</v>
      </c>
      <c r="D475" s="142" t="s">
        <v>1623</v>
      </c>
      <c r="E475" s="97"/>
      <c r="F475" s="97" t="str">
        <f>IFERROR(VLOOKUP(A475,'BPT List'!B:E,4,),"")</f>
        <v/>
      </c>
    </row>
    <row r="476" spans="1:6" x14ac:dyDescent="0.3">
      <c r="A476" s="97" t="s">
        <v>1676</v>
      </c>
      <c r="B476" s="97">
        <f t="shared" si="7"/>
        <v>477</v>
      </c>
      <c r="C476" s="142" t="s">
        <v>1677</v>
      </c>
      <c r="D476" s="142" t="s">
        <v>1623</v>
      </c>
      <c r="E476" s="97"/>
      <c r="F476" s="97" t="str">
        <f>IFERROR(VLOOKUP(A476,'BPT List'!B:E,4,),"")</f>
        <v>YES</v>
      </c>
    </row>
    <row r="477" spans="1:6" x14ac:dyDescent="0.3">
      <c r="A477" s="97" t="s">
        <v>1678</v>
      </c>
      <c r="B477" s="97">
        <f t="shared" si="7"/>
        <v>478</v>
      </c>
      <c r="C477" s="142" t="s">
        <v>1679</v>
      </c>
      <c r="D477" s="142" t="s">
        <v>1623</v>
      </c>
      <c r="E477" s="97"/>
      <c r="F477" s="97" t="str">
        <f>IFERROR(VLOOKUP(A477,'BPT List'!B:E,4,),"")</f>
        <v/>
      </c>
    </row>
    <row r="478" spans="1:6" x14ac:dyDescent="0.3">
      <c r="A478" s="97" t="s">
        <v>1680</v>
      </c>
      <c r="B478" s="97">
        <f t="shared" si="7"/>
        <v>480</v>
      </c>
      <c r="C478" s="142" t="s">
        <v>1681</v>
      </c>
      <c r="D478" s="142" t="s">
        <v>1623</v>
      </c>
      <c r="E478" s="97"/>
      <c r="F478" s="97" t="str">
        <f>IFERROR(VLOOKUP(A478,'BPT List'!B:E,4,),"")</f>
        <v>YES</v>
      </c>
    </row>
    <row r="479" spans="1:6" x14ac:dyDescent="0.3">
      <c r="A479" s="97" t="s">
        <v>1682</v>
      </c>
      <c r="B479" s="97">
        <f t="shared" si="7"/>
        <v>481</v>
      </c>
      <c r="C479" s="142" t="s">
        <v>1683</v>
      </c>
      <c r="D479" s="142" t="s">
        <v>1623</v>
      </c>
      <c r="E479" s="97"/>
      <c r="F479" s="97" t="str">
        <f>IFERROR(VLOOKUP(A479,'BPT List'!B:E,4,),"")</f>
        <v>YES</v>
      </c>
    </row>
    <row r="480" spans="1:6" x14ac:dyDescent="0.3">
      <c r="A480" s="97" t="s">
        <v>1684</v>
      </c>
      <c r="B480" s="97">
        <f t="shared" si="7"/>
        <v>483</v>
      </c>
      <c r="C480" s="142" t="s">
        <v>1685</v>
      </c>
      <c r="D480" s="142" t="s">
        <v>1623</v>
      </c>
      <c r="E480" s="97"/>
      <c r="F480" s="97" t="str">
        <f>IFERROR(VLOOKUP(A480,'BPT List'!B:E,4,),"")</f>
        <v>YES</v>
      </c>
    </row>
    <row r="481" spans="1:6" x14ac:dyDescent="0.3">
      <c r="A481" s="97" t="s">
        <v>1686</v>
      </c>
      <c r="B481" s="97">
        <f t="shared" si="7"/>
        <v>485</v>
      </c>
      <c r="C481" s="142" t="s">
        <v>1687</v>
      </c>
      <c r="D481" s="142" t="s">
        <v>1623</v>
      </c>
      <c r="E481" s="97"/>
      <c r="F481" s="97" t="str">
        <f>IFERROR(VLOOKUP(A481,'BPT List'!B:E,4,),"")</f>
        <v>YES</v>
      </c>
    </row>
    <row r="482" spans="1:6" x14ac:dyDescent="0.3">
      <c r="A482" s="97" t="s">
        <v>1688</v>
      </c>
      <c r="B482" s="97">
        <f t="shared" si="7"/>
        <v>486</v>
      </c>
      <c r="C482" s="142" t="s">
        <v>1689</v>
      </c>
      <c r="D482" s="142" t="s">
        <v>1623</v>
      </c>
      <c r="E482" s="97"/>
      <c r="F482" s="97" t="str">
        <f>IFERROR(VLOOKUP(A482,'BPT List'!B:E,4,),"")</f>
        <v/>
      </c>
    </row>
    <row r="483" spans="1:6" x14ac:dyDescent="0.3">
      <c r="A483" s="97" t="s">
        <v>1690</v>
      </c>
      <c r="B483" s="97">
        <f t="shared" si="7"/>
        <v>487</v>
      </c>
      <c r="C483" s="142" t="s">
        <v>1691</v>
      </c>
      <c r="D483" s="142" t="s">
        <v>1623</v>
      </c>
      <c r="E483" s="97"/>
      <c r="F483" s="97" t="str">
        <f>IFERROR(VLOOKUP(A483,'BPT List'!B:E,4,),"")</f>
        <v/>
      </c>
    </row>
    <row r="484" spans="1:6" x14ac:dyDescent="0.3">
      <c r="A484" s="97" t="s">
        <v>1692</v>
      </c>
      <c r="B484" s="97">
        <f t="shared" si="7"/>
        <v>488</v>
      </c>
      <c r="C484" s="142" t="s">
        <v>1693</v>
      </c>
      <c r="D484" s="142" t="s">
        <v>1623</v>
      </c>
      <c r="E484" s="97"/>
      <c r="F484" s="97" t="str">
        <f>IFERROR(VLOOKUP(A484,'BPT List'!B:E,4,),"")</f>
        <v/>
      </c>
    </row>
    <row r="485" spans="1:6" x14ac:dyDescent="0.3">
      <c r="A485" s="97" t="s">
        <v>1694</v>
      </c>
      <c r="B485" s="97">
        <f t="shared" si="7"/>
        <v>489</v>
      </c>
      <c r="C485" s="142" t="s">
        <v>1695</v>
      </c>
      <c r="D485" s="142" t="s">
        <v>1623</v>
      </c>
      <c r="E485" s="97"/>
      <c r="F485" s="97" t="str">
        <f>IFERROR(VLOOKUP(A485,'BPT List'!B:E,4,),"")</f>
        <v/>
      </c>
    </row>
    <row r="486" spans="1:6" x14ac:dyDescent="0.3">
      <c r="A486" s="97" t="s">
        <v>1696</v>
      </c>
      <c r="B486" s="97">
        <f t="shared" si="7"/>
        <v>490</v>
      </c>
      <c r="C486" s="142" t="s">
        <v>1697</v>
      </c>
      <c r="D486" s="142" t="s">
        <v>1623</v>
      </c>
      <c r="E486" s="97"/>
      <c r="F486" s="97" t="str">
        <f>IFERROR(VLOOKUP(A486,'BPT List'!B:E,4,),"")</f>
        <v/>
      </c>
    </row>
    <row r="487" spans="1:6" x14ac:dyDescent="0.3">
      <c r="A487" s="97" t="s">
        <v>1698</v>
      </c>
      <c r="B487" s="97">
        <f t="shared" si="7"/>
        <v>491</v>
      </c>
      <c r="C487" s="142" t="s">
        <v>1699</v>
      </c>
      <c r="D487" s="142" t="s">
        <v>1623</v>
      </c>
      <c r="E487" s="97"/>
      <c r="F487" s="97" t="str">
        <f>IFERROR(VLOOKUP(A487,'BPT List'!B:E,4,),"")</f>
        <v/>
      </c>
    </row>
    <row r="488" spans="1:6" x14ac:dyDescent="0.3">
      <c r="A488" s="97" t="s">
        <v>1700</v>
      </c>
      <c r="B488" s="97">
        <f t="shared" si="7"/>
        <v>492</v>
      </c>
      <c r="C488" s="142" t="s">
        <v>1701</v>
      </c>
      <c r="D488" s="142" t="s">
        <v>1623</v>
      </c>
      <c r="E488" s="97"/>
      <c r="F488" s="97" t="str">
        <f>IFERROR(VLOOKUP(A488,'BPT List'!B:E,4,),"")</f>
        <v/>
      </c>
    </row>
    <row r="489" spans="1:6" x14ac:dyDescent="0.3">
      <c r="A489" s="97" t="s">
        <v>1702</v>
      </c>
      <c r="B489" s="97">
        <f t="shared" si="7"/>
        <v>495</v>
      </c>
      <c r="C489" s="142" t="s">
        <v>1703</v>
      </c>
      <c r="D489" s="142" t="s">
        <v>1623</v>
      </c>
      <c r="E489" s="97"/>
      <c r="F489" s="97" t="str">
        <f>IFERROR(VLOOKUP(A489,'BPT List'!B:E,4,),"")</f>
        <v/>
      </c>
    </row>
    <row r="490" spans="1:6" x14ac:dyDescent="0.3">
      <c r="A490" s="97" t="s">
        <v>1704</v>
      </c>
      <c r="B490" s="97">
        <f t="shared" si="7"/>
        <v>4024</v>
      </c>
      <c r="C490" s="142" t="s">
        <v>1705</v>
      </c>
      <c r="D490" s="142" t="s">
        <v>1623</v>
      </c>
      <c r="E490" s="97"/>
      <c r="F490" s="97" t="str">
        <f>IFERROR(VLOOKUP(A490,'BPT List'!B:E,4,),"")</f>
        <v/>
      </c>
    </row>
    <row r="491" spans="1:6" x14ac:dyDescent="0.3">
      <c r="A491" s="97" t="s">
        <v>1706</v>
      </c>
      <c r="B491" s="97">
        <f t="shared" si="7"/>
        <v>496</v>
      </c>
      <c r="C491" s="142" t="s">
        <v>1707</v>
      </c>
      <c r="D491" s="142" t="s">
        <v>1623</v>
      </c>
      <c r="E491" s="97"/>
      <c r="F491" s="97" t="str">
        <f>IFERROR(VLOOKUP(A491,'BPT List'!B:E,4,),"")</f>
        <v>YES</v>
      </c>
    </row>
    <row r="492" spans="1:6" x14ac:dyDescent="0.3">
      <c r="A492" s="97" t="s">
        <v>1708</v>
      </c>
      <c r="B492" s="97">
        <f t="shared" si="7"/>
        <v>497</v>
      </c>
      <c r="C492" s="142" t="s">
        <v>1709</v>
      </c>
      <c r="D492" s="142" t="s">
        <v>1623</v>
      </c>
      <c r="E492" s="97"/>
      <c r="F492" s="97" t="str">
        <f>IFERROR(VLOOKUP(A492,'BPT List'!B:E,4,),"")</f>
        <v/>
      </c>
    </row>
    <row r="493" spans="1:6" x14ac:dyDescent="0.3">
      <c r="A493" s="97" t="s">
        <v>1710</v>
      </c>
      <c r="B493" s="97">
        <f t="shared" si="7"/>
        <v>498</v>
      </c>
      <c r="C493" s="142" t="s">
        <v>1711</v>
      </c>
      <c r="D493" s="142" t="s">
        <v>1623</v>
      </c>
      <c r="E493" s="97"/>
      <c r="F493" s="97" t="str">
        <f>IFERROR(VLOOKUP(A493,'BPT List'!B:E,4,),"")</f>
        <v/>
      </c>
    </row>
    <row r="494" spans="1:6" x14ac:dyDescent="0.3">
      <c r="A494" s="97" t="s">
        <v>1712</v>
      </c>
      <c r="B494" s="97">
        <f t="shared" si="7"/>
        <v>499</v>
      </c>
      <c r="C494" s="142" t="s">
        <v>1713</v>
      </c>
      <c r="D494" s="142" t="s">
        <v>1623</v>
      </c>
      <c r="E494" s="97"/>
      <c r="F494" s="97" t="str">
        <f>IFERROR(VLOOKUP(A494,'BPT List'!B:E,4,),"")</f>
        <v/>
      </c>
    </row>
    <row r="495" spans="1:6" x14ac:dyDescent="0.3">
      <c r="A495" s="97" t="s">
        <v>1714</v>
      </c>
      <c r="B495" s="97">
        <f t="shared" si="7"/>
        <v>502</v>
      </c>
      <c r="C495" s="142" t="s">
        <v>1715</v>
      </c>
      <c r="D495" s="142" t="s">
        <v>1623</v>
      </c>
      <c r="E495" s="97"/>
      <c r="F495" s="97" t="str">
        <f>IFERROR(VLOOKUP(A495,'BPT List'!B:E,4,),"")</f>
        <v>YES</v>
      </c>
    </row>
    <row r="496" spans="1:6" x14ac:dyDescent="0.3">
      <c r="A496" s="97" t="s">
        <v>1716</v>
      </c>
      <c r="B496" s="97">
        <f t="shared" si="7"/>
        <v>3683</v>
      </c>
      <c r="C496" s="142" t="s">
        <v>1717</v>
      </c>
      <c r="D496" s="142" t="s">
        <v>1623</v>
      </c>
      <c r="E496" s="97"/>
      <c r="F496" s="97" t="str">
        <f>IFERROR(VLOOKUP(A496,'BPT List'!B:E,4,),"")</f>
        <v/>
      </c>
    </row>
    <row r="497" spans="1:6" x14ac:dyDescent="0.3">
      <c r="A497" s="97" t="s">
        <v>1718</v>
      </c>
      <c r="B497" s="97">
        <f t="shared" si="7"/>
        <v>504</v>
      </c>
      <c r="C497" s="142" t="s">
        <v>1719</v>
      </c>
      <c r="D497" s="142" t="s">
        <v>1623</v>
      </c>
      <c r="E497" s="97"/>
      <c r="F497" s="97" t="str">
        <f>IFERROR(VLOOKUP(A497,'BPT List'!B:E,4,),"")</f>
        <v>YES</v>
      </c>
    </row>
    <row r="498" spans="1:6" x14ac:dyDescent="0.3">
      <c r="A498" s="97" t="s">
        <v>1720</v>
      </c>
      <c r="B498" s="97">
        <f t="shared" si="7"/>
        <v>507</v>
      </c>
      <c r="C498" s="142" t="s">
        <v>1721</v>
      </c>
      <c r="D498" s="142" t="s">
        <v>1623</v>
      </c>
      <c r="E498" s="97"/>
      <c r="F498" s="97" t="str">
        <f>IFERROR(VLOOKUP(A498,'BPT List'!B:E,4,),"")</f>
        <v/>
      </c>
    </row>
    <row r="499" spans="1:6" x14ac:dyDescent="0.3">
      <c r="A499" s="97" t="s">
        <v>1722</v>
      </c>
      <c r="B499" s="97">
        <f t="shared" si="7"/>
        <v>509</v>
      </c>
      <c r="C499" s="142" t="s">
        <v>1723</v>
      </c>
      <c r="D499" s="142" t="s">
        <v>1623</v>
      </c>
      <c r="E499" s="97"/>
      <c r="F499" s="97" t="str">
        <f>IFERROR(VLOOKUP(A499,'BPT List'!B:E,4,),"")</f>
        <v/>
      </c>
    </row>
    <row r="500" spans="1:6" x14ac:dyDescent="0.3">
      <c r="A500" s="97" t="s">
        <v>1724</v>
      </c>
      <c r="B500" s="97">
        <f t="shared" si="7"/>
        <v>511</v>
      </c>
      <c r="C500" s="142" t="s">
        <v>1725</v>
      </c>
      <c r="D500" s="142" t="s">
        <v>1623</v>
      </c>
      <c r="E500" s="97"/>
      <c r="F500" s="97" t="str">
        <f>IFERROR(VLOOKUP(A500,'BPT List'!B:E,4,),"")</f>
        <v>YES</v>
      </c>
    </row>
    <row r="501" spans="1:6" x14ac:dyDescent="0.3">
      <c r="A501" s="97" t="s">
        <v>1726</v>
      </c>
      <c r="B501" s="97">
        <f t="shared" si="7"/>
        <v>515</v>
      </c>
      <c r="C501" s="142" t="s">
        <v>1727</v>
      </c>
      <c r="D501" s="142" t="s">
        <v>1623</v>
      </c>
      <c r="E501" s="97"/>
      <c r="F501" s="97" t="str">
        <f>IFERROR(VLOOKUP(A501,'BPT List'!B:E,4,),"")</f>
        <v>YES</v>
      </c>
    </row>
    <row r="502" spans="1:6" x14ac:dyDescent="0.3">
      <c r="A502" s="97" t="s">
        <v>1728</v>
      </c>
      <c r="B502" s="97">
        <f t="shared" si="7"/>
        <v>543</v>
      </c>
      <c r="C502" s="142" t="s">
        <v>1729</v>
      </c>
      <c r="D502" s="142" t="s">
        <v>1623</v>
      </c>
      <c r="E502" s="97"/>
      <c r="F502" s="97" t="str">
        <f>IFERROR(VLOOKUP(A502,'BPT List'!B:E,4,),"")</f>
        <v>YES</v>
      </c>
    </row>
    <row r="503" spans="1:6" x14ac:dyDescent="0.3">
      <c r="A503" s="97" t="s">
        <v>1730</v>
      </c>
      <c r="B503" s="97">
        <f t="shared" si="7"/>
        <v>545</v>
      </c>
      <c r="C503" s="142" t="s">
        <v>1731</v>
      </c>
      <c r="D503" s="142" t="s">
        <v>1623</v>
      </c>
      <c r="E503" s="97"/>
      <c r="F503" s="97" t="str">
        <f>IFERROR(VLOOKUP(A503,'BPT List'!B:E,4,),"")</f>
        <v/>
      </c>
    </row>
    <row r="504" spans="1:6" x14ac:dyDescent="0.3">
      <c r="A504" s="97" t="s">
        <v>1732</v>
      </c>
      <c r="B504" s="97">
        <f t="shared" si="7"/>
        <v>519</v>
      </c>
      <c r="C504" s="142" t="s">
        <v>1733</v>
      </c>
      <c r="D504" s="142" t="s">
        <v>1623</v>
      </c>
      <c r="E504" s="97"/>
      <c r="F504" s="97" t="str">
        <f>IFERROR(VLOOKUP(A504,'BPT List'!B:E,4,),"")</f>
        <v/>
      </c>
    </row>
    <row r="505" spans="1:6" x14ac:dyDescent="0.3">
      <c r="A505" s="97" t="s">
        <v>1734</v>
      </c>
      <c r="B505" s="97">
        <f t="shared" si="7"/>
        <v>523</v>
      </c>
      <c r="C505" s="142" t="s">
        <v>1735</v>
      </c>
      <c r="D505" s="142" t="s">
        <v>1623</v>
      </c>
      <c r="E505" s="97"/>
      <c r="F505" s="97" t="str">
        <f>IFERROR(VLOOKUP(A505,'BPT List'!B:E,4,),"")</f>
        <v>YES</v>
      </c>
    </row>
    <row r="506" spans="1:6" x14ac:dyDescent="0.3">
      <c r="A506" s="97" t="s">
        <v>1736</v>
      </c>
      <c r="B506" s="97">
        <f t="shared" si="7"/>
        <v>524</v>
      </c>
      <c r="C506" s="142" t="s">
        <v>1737</v>
      </c>
      <c r="D506" s="142" t="s">
        <v>1623</v>
      </c>
      <c r="E506" s="97"/>
      <c r="F506" s="97" t="str">
        <f>IFERROR(VLOOKUP(A506,'BPT List'!B:E,4,),"")</f>
        <v/>
      </c>
    </row>
    <row r="507" spans="1:6" x14ac:dyDescent="0.3">
      <c r="A507" s="97" t="s">
        <v>1738</v>
      </c>
      <c r="B507" s="97">
        <f t="shared" si="7"/>
        <v>526</v>
      </c>
      <c r="C507" s="142" t="s">
        <v>1739</v>
      </c>
      <c r="D507" s="142" t="s">
        <v>1623</v>
      </c>
      <c r="E507" s="97"/>
      <c r="F507" s="97" t="str">
        <f>IFERROR(VLOOKUP(A507,'BPT List'!B:E,4,),"")</f>
        <v/>
      </c>
    </row>
    <row r="508" spans="1:6" x14ac:dyDescent="0.3">
      <c r="A508" s="97" t="s">
        <v>1740</v>
      </c>
      <c r="B508" s="97">
        <f t="shared" si="7"/>
        <v>528</v>
      </c>
      <c r="C508" s="142" t="s">
        <v>1741</v>
      </c>
      <c r="D508" s="142" t="s">
        <v>1623</v>
      </c>
      <c r="E508" s="97"/>
      <c r="F508" s="97" t="str">
        <f>IFERROR(VLOOKUP(A508,'BPT List'!B:E,4,),"")</f>
        <v/>
      </c>
    </row>
    <row r="509" spans="1:6" x14ac:dyDescent="0.3">
      <c r="A509" s="97" t="s">
        <v>1742</v>
      </c>
      <c r="B509" s="97">
        <f t="shared" si="7"/>
        <v>529</v>
      </c>
      <c r="C509" s="142" t="s">
        <v>1743</v>
      </c>
      <c r="D509" s="142" t="s">
        <v>1623</v>
      </c>
      <c r="E509" s="97"/>
      <c r="F509" s="97" t="str">
        <f>IFERROR(VLOOKUP(A509,'BPT List'!B:E,4,),"")</f>
        <v/>
      </c>
    </row>
    <row r="510" spans="1:6" x14ac:dyDescent="0.3">
      <c r="A510" s="97" t="s">
        <v>1744</v>
      </c>
      <c r="B510" s="97">
        <f t="shared" si="7"/>
        <v>530</v>
      </c>
      <c r="C510" s="142" t="s">
        <v>1745</v>
      </c>
      <c r="D510" s="142" t="s">
        <v>1623</v>
      </c>
      <c r="E510" s="97"/>
      <c r="F510" s="97" t="str">
        <f>IFERROR(VLOOKUP(A510,'BPT List'!B:E,4,),"")</f>
        <v>YES</v>
      </c>
    </row>
    <row r="511" spans="1:6" x14ac:dyDescent="0.3">
      <c r="A511" s="97" t="s">
        <v>1746</v>
      </c>
      <c r="B511" s="97">
        <f t="shared" si="7"/>
        <v>531</v>
      </c>
      <c r="C511" s="142" t="s">
        <v>1747</v>
      </c>
      <c r="D511" s="142" t="s">
        <v>1623</v>
      </c>
      <c r="E511" s="97"/>
      <c r="F511" s="97" t="str">
        <f>IFERROR(VLOOKUP(A511,'BPT List'!B:E,4,),"")</f>
        <v>YES</v>
      </c>
    </row>
    <row r="512" spans="1:6" x14ac:dyDescent="0.3">
      <c r="A512" s="97" t="s">
        <v>1748</v>
      </c>
      <c r="B512" s="97">
        <f t="shared" si="7"/>
        <v>3628</v>
      </c>
      <c r="C512" s="142" t="s">
        <v>1749</v>
      </c>
      <c r="D512" s="142" t="s">
        <v>1623</v>
      </c>
      <c r="E512" s="97"/>
      <c r="F512" s="97" t="str">
        <f>IFERROR(VLOOKUP(A512,'BPT List'!B:E,4,),"")</f>
        <v>YES</v>
      </c>
    </row>
    <row r="513" spans="1:6" x14ac:dyDescent="0.3">
      <c r="A513" s="97" t="s">
        <v>1750</v>
      </c>
      <c r="B513" s="97">
        <f t="shared" si="7"/>
        <v>533</v>
      </c>
      <c r="C513" s="142" t="s">
        <v>1751</v>
      </c>
      <c r="D513" s="142" t="s">
        <v>1623</v>
      </c>
      <c r="E513" s="97"/>
      <c r="F513" s="97" t="str">
        <f>IFERROR(VLOOKUP(A513,'BPT List'!B:E,4,),"")</f>
        <v>YES</v>
      </c>
    </row>
    <row r="514" spans="1:6" x14ac:dyDescent="0.3">
      <c r="A514" s="97" t="s">
        <v>1752</v>
      </c>
      <c r="B514" s="97">
        <f t="shared" si="7"/>
        <v>535</v>
      </c>
      <c r="C514" s="142" t="s">
        <v>1753</v>
      </c>
      <c r="D514" s="142" t="s">
        <v>1623</v>
      </c>
      <c r="E514" s="97"/>
      <c r="F514" s="97" t="str">
        <f>IFERROR(VLOOKUP(A514,'BPT List'!B:E,4,),"")</f>
        <v>YES</v>
      </c>
    </row>
    <row r="515" spans="1:6" x14ac:dyDescent="0.3">
      <c r="A515" s="97" t="s">
        <v>1754</v>
      </c>
      <c r="B515" s="97">
        <f t="shared" ref="B515:B578" si="8">VALUE(RIGHT(A515,4))</f>
        <v>537</v>
      </c>
      <c r="C515" s="142" t="s">
        <v>1755</v>
      </c>
      <c r="D515" s="142" t="s">
        <v>1623</v>
      </c>
      <c r="E515" s="97"/>
      <c r="F515" s="97" t="str">
        <f>IFERROR(VLOOKUP(A515,'BPT List'!B:E,4,),"")</f>
        <v>YES</v>
      </c>
    </row>
    <row r="516" spans="1:6" x14ac:dyDescent="0.3">
      <c r="A516" s="97" t="s">
        <v>1756</v>
      </c>
      <c r="B516" s="97">
        <f t="shared" si="8"/>
        <v>538</v>
      </c>
      <c r="C516" s="142" t="s">
        <v>1757</v>
      </c>
      <c r="D516" s="142" t="s">
        <v>1623</v>
      </c>
      <c r="E516" s="97"/>
      <c r="F516" s="97" t="str">
        <f>IFERROR(VLOOKUP(A516,'BPT List'!B:E,4,),"")</f>
        <v>YES</v>
      </c>
    </row>
    <row r="517" spans="1:6" x14ac:dyDescent="0.3">
      <c r="A517" s="97" t="s">
        <v>1758</v>
      </c>
      <c r="B517" s="97">
        <f t="shared" si="8"/>
        <v>3012</v>
      </c>
      <c r="C517" s="142" t="s">
        <v>1759</v>
      </c>
      <c r="D517" s="142" t="s">
        <v>1760</v>
      </c>
      <c r="E517" s="97"/>
      <c r="F517" s="97" t="str">
        <f>IFERROR(VLOOKUP(A517,'BPT List'!B:E,4,),"")</f>
        <v/>
      </c>
    </row>
    <row r="518" spans="1:6" x14ac:dyDescent="0.3">
      <c r="A518" s="97" t="s">
        <v>1761</v>
      </c>
      <c r="B518" s="97">
        <f t="shared" si="8"/>
        <v>3014</v>
      </c>
      <c r="C518" s="142" t="s">
        <v>1762</v>
      </c>
      <c r="D518" s="142" t="s">
        <v>1760</v>
      </c>
      <c r="E518" s="97"/>
      <c r="F518" s="97" t="str">
        <f>IFERROR(VLOOKUP(A518,'BPT List'!B:E,4,),"")</f>
        <v/>
      </c>
    </row>
    <row r="519" spans="1:6" x14ac:dyDescent="0.3">
      <c r="A519" s="97" t="s">
        <v>1763</v>
      </c>
      <c r="B519" s="97">
        <f t="shared" si="8"/>
        <v>3019</v>
      </c>
      <c r="C519" s="142" t="s">
        <v>1764</v>
      </c>
      <c r="D519" s="142" t="s">
        <v>1760</v>
      </c>
      <c r="E519" s="97"/>
      <c r="F519" s="97" t="str">
        <f>IFERROR(VLOOKUP(A519,'BPT List'!B:E,4,),"")</f>
        <v/>
      </c>
    </row>
    <row r="520" spans="1:6" x14ac:dyDescent="0.3">
      <c r="A520" s="97" t="s">
        <v>1765</v>
      </c>
      <c r="B520" s="97">
        <f t="shared" si="8"/>
        <v>3021</v>
      </c>
      <c r="C520" s="142" t="s">
        <v>1766</v>
      </c>
      <c r="D520" s="142" t="s">
        <v>1760</v>
      </c>
      <c r="E520" s="97"/>
      <c r="F520" s="97" t="str">
        <f>IFERROR(VLOOKUP(A520,'BPT List'!B:E,4,),"")</f>
        <v/>
      </c>
    </row>
    <row r="521" spans="1:6" x14ac:dyDescent="0.3">
      <c r="A521" s="97" t="s">
        <v>1767</v>
      </c>
      <c r="B521" s="97">
        <f t="shared" si="8"/>
        <v>3037</v>
      </c>
      <c r="C521" s="142" t="s">
        <v>1768</v>
      </c>
      <c r="D521" s="142" t="s">
        <v>1760</v>
      </c>
      <c r="E521" s="97"/>
      <c r="F521" s="97" t="str">
        <f>IFERROR(VLOOKUP(A521,'BPT List'!B:E,4,),"")</f>
        <v>YES</v>
      </c>
    </row>
    <row r="522" spans="1:6" x14ac:dyDescent="0.3">
      <c r="A522" s="97" t="s">
        <v>1769</v>
      </c>
      <c r="B522" s="97">
        <f t="shared" si="8"/>
        <v>3023</v>
      </c>
      <c r="C522" s="142" t="s">
        <v>1770</v>
      </c>
      <c r="D522" s="142" t="s">
        <v>1760</v>
      </c>
      <c r="E522" s="97"/>
      <c r="F522" s="97" t="str">
        <f>IFERROR(VLOOKUP(A522,'BPT List'!B:E,4,),"")</f>
        <v/>
      </c>
    </row>
    <row r="523" spans="1:6" x14ac:dyDescent="0.3">
      <c r="A523" s="97" t="s">
        <v>1771</v>
      </c>
      <c r="B523" s="97">
        <f t="shared" si="8"/>
        <v>3043</v>
      </c>
      <c r="C523" s="142" t="s">
        <v>1772</v>
      </c>
      <c r="D523" s="142" t="s">
        <v>1760</v>
      </c>
      <c r="E523" s="97"/>
      <c r="F523" s="97" t="str">
        <f>IFERROR(VLOOKUP(A523,'BPT List'!B:E,4,),"")</f>
        <v/>
      </c>
    </row>
    <row r="524" spans="1:6" x14ac:dyDescent="0.3">
      <c r="A524" s="97" t="s">
        <v>1773</v>
      </c>
      <c r="B524" s="97">
        <f t="shared" si="8"/>
        <v>3024</v>
      </c>
      <c r="C524" s="142" t="s">
        <v>1774</v>
      </c>
      <c r="D524" s="142" t="s">
        <v>1760</v>
      </c>
      <c r="E524" s="97"/>
      <c r="F524" s="97" t="str">
        <f>IFERROR(VLOOKUP(A524,'BPT List'!B:E,4,),"")</f>
        <v>YES</v>
      </c>
    </row>
    <row r="525" spans="1:6" x14ac:dyDescent="0.3">
      <c r="A525" s="97" t="s">
        <v>1775</v>
      </c>
      <c r="B525" s="97">
        <f t="shared" si="8"/>
        <v>3025</v>
      </c>
      <c r="C525" s="142" t="s">
        <v>1776</v>
      </c>
      <c r="D525" s="142" t="s">
        <v>1760</v>
      </c>
      <c r="E525" s="97"/>
      <c r="F525" s="97" t="str">
        <f>IFERROR(VLOOKUP(A525,'BPT List'!B:E,4,),"")</f>
        <v>YES</v>
      </c>
    </row>
    <row r="526" spans="1:6" x14ac:dyDescent="0.3">
      <c r="A526" s="97" t="s">
        <v>1777</v>
      </c>
      <c r="B526" s="97">
        <f t="shared" si="8"/>
        <v>3027</v>
      </c>
      <c r="C526" s="142" t="s">
        <v>1778</v>
      </c>
      <c r="D526" s="142" t="s">
        <v>1760</v>
      </c>
      <c r="E526" s="97"/>
      <c r="F526" s="97" t="str">
        <f>IFERROR(VLOOKUP(A526,'BPT List'!B:E,4,),"")</f>
        <v/>
      </c>
    </row>
    <row r="527" spans="1:6" x14ac:dyDescent="0.3">
      <c r="A527" s="97" t="s">
        <v>1779</v>
      </c>
      <c r="B527" s="97">
        <f t="shared" si="8"/>
        <v>3028</v>
      </c>
      <c r="C527" s="142" t="s">
        <v>1780</v>
      </c>
      <c r="D527" s="142" t="s">
        <v>1760</v>
      </c>
      <c r="E527" s="97"/>
      <c r="F527" s="97" t="str">
        <f>IFERROR(VLOOKUP(A527,'BPT List'!B:E,4,),"")</f>
        <v/>
      </c>
    </row>
    <row r="528" spans="1:6" x14ac:dyDescent="0.3">
      <c r="A528" s="97" t="s">
        <v>1781</v>
      </c>
      <c r="B528" s="97">
        <f t="shared" si="8"/>
        <v>3029</v>
      </c>
      <c r="C528" s="142" t="s">
        <v>1782</v>
      </c>
      <c r="D528" s="142" t="s">
        <v>1760</v>
      </c>
      <c r="E528" s="97"/>
      <c r="F528" s="97" t="str">
        <f>IFERROR(VLOOKUP(A528,'BPT List'!B:E,4,),"")</f>
        <v/>
      </c>
    </row>
    <row r="529" spans="1:6" x14ac:dyDescent="0.3">
      <c r="A529" s="97" t="s">
        <v>1783</v>
      </c>
      <c r="B529" s="97">
        <f t="shared" si="8"/>
        <v>3030</v>
      </c>
      <c r="C529" s="142" t="s">
        <v>1784</v>
      </c>
      <c r="D529" s="142" t="s">
        <v>1760</v>
      </c>
      <c r="E529" s="97"/>
      <c r="F529" s="97" t="str">
        <f>IFERROR(VLOOKUP(A529,'BPT List'!B:E,4,),"")</f>
        <v>YES</v>
      </c>
    </row>
    <row r="530" spans="1:6" x14ac:dyDescent="0.3">
      <c r="A530" s="97" t="s">
        <v>1785</v>
      </c>
      <c r="B530" s="97">
        <f t="shared" si="8"/>
        <v>3031</v>
      </c>
      <c r="C530" s="142" t="s">
        <v>1786</v>
      </c>
      <c r="D530" s="142" t="s">
        <v>1760</v>
      </c>
      <c r="E530" s="97"/>
      <c r="F530" s="97" t="str">
        <f>IFERROR(VLOOKUP(A530,'BPT List'!B:E,4,),"")</f>
        <v/>
      </c>
    </row>
    <row r="531" spans="1:6" x14ac:dyDescent="0.3">
      <c r="A531" s="97" t="s">
        <v>1787</v>
      </c>
      <c r="B531" s="97">
        <f t="shared" si="8"/>
        <v>3032</v>
      </c>
      <c r="C531" s="142" t="s">
        <v>1788</v>
      </c>
      <c r="D531" s="142" t="s">
        <v>1760</v>
      </c>
      <c r="E531" s="97"/>
      <c r="F531" s="97" t="str">
        <f>IFERROR(VLOOKUP(A531,'BPT List'!B:E,4,),"")</f>
        <v/>
      </c>
    </row>
    <row r="532" spans="1:6" x14ac:dyDescent="0.3">
      <c r="A532" s="97" t="s">
        <v>1789</v>
      </c>
      <c r="B532" s="97">
        <f t="shared" si="8"/>
        <v>3033</v>
      </c>
      <c r="C532" s="142" t="s">
        <v>1790</v>
      </c>
      <c r="D532" s="142" t="s">
        <v>1760</v>
      </c>
      <c r="E532" s="97"/>
      <c r="F532" s="97" t="str">
        <f>IFERROR(VLOOKUP(A532,'BPT List'!B:E,4,),"")</f>
        <v/>
      </c>
    </row>
    <row r="533" spans="1:6" x14ac:dyDescent="0.3">
      <c r="A533" s="97" t="s">
        <v>1791</v>
      </c>
      <c r="B533" s="97">
        <f t="shared" si="8"/>
        <v>3034</v>
      </c>
      <c r="C533" s="142" t="s">
        <v>1792</v>
      </c>
      <c r="D533" s="142" t="s">
        <v>1760</v>
      </c>
      <c r="E533" s="97"/>
      <c r="F533" s="97" t="str">
        <f>IFERROR(VLOOKUP(A533,'BPT List'!B:E,4,),"")</f>
        <v/>
      </c>
    </row>
    <row r="534" spans="1:6" x14ac:dyDescent="0.3">
      <c r="A534" s="97" t="s">
        <v>1793</v>
      </c>
      <c r="B534" s="97">
        <f t="shared" si="8"/>
        <v>3035</v>
      </c>
      <c r="C534" s="142" t="s">
        <v>1794</v>
      </c>
      <c r="D534" s="142" t="s">
        <v>1760</v>
      </c>
      <c r="E534" s="97"/>
      <c r="F534" s="97" t="str">
        <f>IFERROR(VLOOKUP(A534,'BPT List'!B:E,4,),"")</f>
        <v/>
      </c>
    </row>
    <row r="535" spans="1:6" x14ac:dyDescent="0.3">
      <c r="A535" s="97" t="s">
        <v>1795</v>
      </c>
      <c r="B535" s="97">
        <f t="shared" si="8"/>
        <v>3038</v>
      </c>
      <c r="C535" s="142" t="s">
        <v>1796</v>
      </c>
      <c r="D535" s="142" t="s">
        <v>1760</v>
      </c>
      <c r="E535" s="97"/>
      <c r="F535" s="97" t="str">
        <f>IFERROR(VLOOKUP(A535,'BPT List'!B:E,4,),"")</f>
        <v/>
      </c>
    </row>
    <row r="536" spans="1:6" x14ac:dyDescent="0.3">
      <c r="A536" s="97" t="s">
        <v>1797</v>
      </c>
      <c r="B536" s="97">
        <f t="shared" si="8"/>
        <v>3039</v>
      </c>
      <c r="C536" s="142" t="s">
        <v>1798</v>
      </c>
      <c r="D536" s="142" t="s">
        <v>1760</v>
      </c>
      <c r="E536" s="97"/>
      <c r="F536" s="97" t="str">
        <f>IFERROR(VLOOKUP(A536,'BPT List'!B:E,4,),"")</f>
        <v>YES</v>
      </c>
    </row>
    <row r="537" spans="1:6" x14ac:dyDescent="0.3">
      <c r="A537" s="97" t="s">
        <v>1799</v>
      </c>
      <c r="B537" s="97">
        <f t="shared" si="8"/>
        <v>3041</v>
      </c>
      <c r="C537" s="142" t="s">
        <v>1800</v>
      </c>
      <c r="D537" s="142" t="s">
        <v>1760</v>
      </c>
      <c r="E537" s="97"/>
      <c r="F537" s="97" t="str">
        <f>IFERROR(VLOOKUP(A537,'BPT List'!B:E,4,),"")</f>
        <v/>
      </c>
    </row>
    <row r="538" spans="1:6" x14ac:dyDescent="0.3">
      <c r="A538" s="97" t="s">
        <v>1801</v>
      </c>
      <c r="B538" s="97">
        <f t="shared" si="8"/>
        <v>3042</v>
      </c>
      <c r="C538" s="142" t="s">
        <v>1802</v>
      </c>
      <c r="D538" s="142" t="s">
        <v>1760</v>
      </c>
      <c r="E538" s="97"/>
      <c r="F538" s="97" t="str">
        <f>IFERROR(VLOOKUP(A538,'BPT List'!B:E,4,),"")</f>
        <v/>
      </c>
    </row>
    <row r="539" spans="1:6" x14ac:dyDescent="0.3">
      <c r="A539" s="97" t="s">
        <v>1803</v>
      </c>
      <c r="B539" s="97">
        <f t="shared" si="8"/>
        <v>3090</v>
      </c>
      <c r="C539" s="142" t="s">
        <v>1804</v>
      </c>
      <c r="D539" s="142" t="s">
        <v>1760</v>
      </c>
      <c r="E539" s="97"/>
      <c r="F539" s="97" t="str">
        <f>IFERROR(VLOOKUP(A539,'BPT List'!B:E,4,),"")</f>
        <v/>
      </c>
    </row>
    <row r="540" spans="1:6" x14ac:dyDescent="0.3">
      <c r="A540" s="97" t="s">
        <v>1805</v>
      </c>
      <c r="B540" s="97">
        <f t="shared" si="8"/>
        <v>3044</v>
      </c>
      <c r="C540" s="142" t="s">
        <v>1806</v>
      </c>
      <c r="D540" s="142" t="s">
        <v>1760</v>
      </c>
      <c r="E540" s="97"/>
      <c r="F540" s="97" t="str">
        <f>IFERROR(VLOOKUP(A540,'BPT List'!B:E,4,),"")</f>
        <v/>
      </c>
    </row>
    <row r="541" spans="1:6" x14ac:dyDescent="0.3">
      <c r="A541" s="97" t="s">
        <v>1807</v>
      </c>
      <c r="B541" s="97">
        <f t="shared" si="8"/>
        <v>3045</v>
      </c>
      <c r="C541" s="142" t="s">
        <v>1808</v>
      </c>
      <c r="D541" s="142" t="s">
        <v>1760</v>
      </c>
      <c r="E541" s="97"/>
      <c r="F541" s="97" t="str">
        <f>IFERROR(VLOOKUP(A541,'BPT List'!B:E,4,),"")</f>
        <v>YES</v>
      </c>
    </row>
    <row r="542" spans="1:6" x14ac:dyDescent="0.3">
      <c r="A542" s="97" t="s">
        <v>1809</v>
      </c>
      <c r="B542" s="97">
        <f t="shared" si="8"/>
        <v>3046</v>
      </c>
      <c r="C542" s="142" t="s">
        <v>1810</v>
      </c>
      <c r="D542" s="142" t="s">
        <v>1760</v>
      </c>
      <c r="E542" s="97"/>
      <c r="F542" s="97" t="str">
        <f>IFERROR(VLOOKUP(A542,'BPT List'!B:E,4,),"")</f>
        <v>YES</v>
      </c>
    </row>
    <row r="543" spans="1:6" x14ac:dyDescent="0.3">
      <c r="A543" s="97" t="s">
        <v>1811</v>
      </c>
      <c r="B543" s="97">
        <f t="shared" si="8"/>
        <v>3047</v>
      </c>
      <c r="C543" s="142" t="s">
        <v>1812</v>
      </c>
      <c r="D543" s="142" t="s">
        <v>1760</v>
      </c>
      <c r="E543" s="97"/>
      <c r="F543" s="97" t="str">
        <f>IFERROR(VLOOKUP(A543,'BPT List'!B:E,4,),"")</f>
        <v/>
      </c>
    </row>
    <row r="544" spans="1:6" x14ac:dyDescent="0.3">
      <c r="A544" s="97" t="s">
        <v>1813</v>
      </c>
      <c r="B544" s="97">
        <f t="shared" si="8"/>
        <v>3048</v>
      </c>
      <c r="C544" s="142" t="s">
        <v>1814</v>
      </c>
      <c r="D544" s="142" t="s">
        <v>1760</v>
      </c>
      <c r="E544" s="97"/>
      <c r="F544" s="97" t="str">
        <f>IFERROR(VLOOKUP(A544,'BPT List'!B:E,4,),"")</f>
        <v/>
      </c>
    </row>
    <row r="545" spans="1:6" x14ac:dyDescent="0.3">
      <c r="A545" s="97" t="s">
        <v>1815</v>
      </c>
      <c r="B545" s="97">
        <f t="shared" si="8"/>
        <v>3049</v>
      </c>
      <c r="C545" s="142" t="s">
        <v>1816</v>
      </c>
      <c r="D545" s="142" t="s">
        <v>1760</v>
      </c>
      <c r="E545" s="97"/>
      <c r="F545" s="97" t="str">
        <f>IFERROR(VLOOKUP(A545,'BPT List'!B:E,4,),"")</f>
        <v/>
      </c>
    </row>
    <row r="546" spans="1:6" x14ac:dyDescent="0.3">
      <c r="A546" s="97" t="s">
        <v>1817</v>
      </c>
      <c r="B546" s="97">
        <f t="shared" si="8"/>
        <v>3052</v>
      </c>
      <c r="C546" s="142" t="s">
        <v>1818</v>
      </c>
      <c r="D546" s="142" t="s">
        <v>1760</v>
      </c>
      <c r="E546" s="97"/>
      <c r="F546" s="97" t="str">
        <f>IFERROR(VLOOKUP(A546,'BPT List'!B:E,4,),"")</f>
        <v>YES</v>
      </c>
    </row>
    <row r="547" spans="1:6" x14ac:dyDescent="0.3">
      <c r="A547" s="97" t="s">
        <v>1819</v>
      </c>
      <c r="B547" s="97">
        <f t="shared" si="8"/>
        <v>3055</v>
      </c>
      <c r="C547" s="142" t="s">
        <v>1820</v>
      </c>
      <c r="D547" s="142" t="s">
        <v>1760</v>
      </c>
      <c r="E547" s="97"/>
      <c r="F547" s="97" t="str">
        <f>IFERROR(VLOOKUP(A547,'BPT List'!B:E,4,),"")</f>
        <v/>
      </c>
    </row>
    <row r="548" spans="1:6" x14ac:dyDescent="0.3">
      <c r="A548" s="97" t="s">
        <v>1821</v>
      </c>
      <c r="B548" s="97">
        <f t="shared" si="8"/>
        <v>3056</v>
      </c>
      <c r="C548" s="142" t="s">
        <v>1822</v>
      </c>
      <c r="D548" s="142" t="s">
        <v>1760</v>
      </c>
      <c r="E548" s="97"/>
      <c r="F548" s="97" t="str">
        <f>IFERROR(VLOOKUP(A548,'BPT List'!B:E,4,),"")</f>
        <v>YES</v>
      </c>
    </row>
    <row r="549" spans="1:6" x14ac:dyDescent="0.3">
      <c r="A549" s="97" t="s">
        <v>1823</v>
      </c>
      <c r="B549" s="97">
        <f t="shared" si="8"/>
        <v>3057</v>
      </c>
      <c r="C549" s="142" t="s">
        <v>1824</v>
      </c>
      <c r="D549" s="142" t="s">
        <v>1760</v>
      </c>
      <c r="E549" s="97"/>
      <c r="F549" s="97" t="str">
        <f>IFERROR(VLOOKUP(A549,'BPT List'!B:E,4,),"")</f>
        <v/>
      </c>
    </row>
    <row r="550" spans="1:6" x14ac:dyDescent="0.3">
      <c r="A550" s="97" t="s">
        <v>1825</v>
      </c>
      <c r="B550" s="97">
        <f t="shared" si="8"/>
        <v>3058</v>
      </c>
      <c r="C550" s="142" t="s">
        <v>1826</v>
      </c>
      <c r="D550" s="142" t="s">
        <v>1760</v>
      </c>
      <c r="E550" s="97"/>
      <c r="F550" s="97" t="str">
        <f>IFERROR(VLOOKUP(A550,'BPT List'!B:E,4,),"")</f>
        <v>YES</v>
      </c>
    </row>
    <row r="551" spans="1:6" x14ac:dyDescent="0.3">
      <c r="A551" s="97" t="s">
        <v>1827</v>
      </c>
      <c r="B551" s="97">
        <f t="shared" si="8"/>
        <v>3059</v>
      </c>
      <c r="C551" s="142" t="s">
        <v>1828</v>
      </c>
      <c r="D551" s="142" t="s">
        <v>1760</v>
      </c>
      <c r="E551" s="97"/>
      <c r="F551" s="97" t="str">
        <f>IFERROR(VLOOKUP(A551,'BPT List'!B:E,4,),"")</f>
        <v/>
      </c>
    </row>
    <row r="552" spans="1:6" x14ac:dyDescent="0.3">
      <c r="A552" s="97" t="s">
        <v>1829</v>
      </c>
      <c r="B552" s="97">
        <f t="shared" si="8"/>
        <v>3060</v>
      </c>
      <c r="C552" s="142" t="s">
        <v>1830</v>
      </c>
      <c r="D552" s="142" t="s">
        <v>1760</v>
      </c>
      <c r="E552" s="97"/>
      <c r="F552" s="97" t="str">
        <f>IFERROR(VLOOKUP(A552,'BPT List'!B:E,4,),"")</f>
        <v>YES</v>
      </c>
    </row>
    <row r="553" spans="1:6" x14ac:dyDescent="0.3">
      <c r="A553" s="97" t="s">
        <v>1831</v>
      </c>
      <c r="B553" s="97">
        <f t="shared" si="8"/>
        <v>3063</v>
      </c>
      <c r="C553" s="142" t="s">
        <v>1832</v>
      </c>
      <c r="D553" s="142" t="s">
        <v>1760</v>
      </c>
      <c r="E553" s="97"/>
      <c r="F553" s="97" t="str">
        <f>IFERROR(VLOOKUP(A553,'BPT List'!B:E,4,),"")</f>
        <v/>
      </c>
    </row>
    <row r="554" spans="1:6" x14ac:dyDescent="0.3">
      <c r="A554" s="97" t="s">
        <v>1833</v>
      </c>
      <c r="B554" s="97">
        <f t="shared" si="8"/>
        <v>3064</v>
      </c>
      <c r="C554" s="142" t="s">
        <v>1834</v>
      </c>
      <c r="D554" s="142" t="s">
        <v>1760</v>
      </c>
      <c r="E554" s="97"/>
      <c r="F554" s="97" t="str">
        <f>IFERROR(VLOOKUP(A554,'BPT List'!B:E,4,),"")</f>
        <v/>
      </c>
    </row>
    <row r="555" spans="1:6" x14ac:dyDescent="0.3">
      <c r="A555" s="97" t="s">
        <v>1835</v>
      </c>
      <c r="B555" s="97">
        <f t="shared" si="8"/>
        <v>3065</v>
      </c>
      <c r="C555" s="142" t="s">
        <v>1836</v>
      </c>
      <c r="D555" s="142" t="s">
        <v>1760</v>
      </c>
      <c r="E555" s="97"/>
      <c r="F555" s="97" t="str">
        <f>IFERROR(VLOOKUP(A555,'BPT List'!B:E,4,),"")</f>
        <v/>
      </c>
    </row>
    <row r="556" spans="1:6" x14ac:dyDescent="0.3">
      <c r="A556" s="97" t="s">
        <v>1837</v>
      </c>
      <c r="B556" s="97">
        <f t="shared" si="8"/>
        <v>3066</v>
      </c>
      <c r="C556" s="142" t="s">
        <v>1838</v>
      </c>
      <c r="D556" s="142" t="s">
        <v>1760</v>
      </c>
      <c r="E556" s="97"/>
      <c r="F556" s="97" t="str">
        <f>IFERROR(VLOOKUP(A556,'BPT List'!B:E,4,),"")</f>
        <v/>
      </c>
    </row>
    <row r="557" spans="1:6" x14ac:dyDescent="0.3">
      <c r="A557" s="97" t="s">
        <v>1839</v>
      </c>
      <c r="B557" s="97">
        <f t="shared" si="8"/>
        <v>3097</v>
      </c>
      <c r="C557" s="142" t="s">
        <v>1840</v>
      </c>
      <c r="D557" s="142" t="s">
        <v>1760</v>
      </c>
      <c r="E557" s="97"/>
      <c r="F557" s="97" t="str">
        <f>IFERROR(VLOOKUP(A557,'BPT List'!B:E,4,),"")</f>
        <v>YES</v>
      </c>
    </row>
    <row r="558" spans="1:6" x14ac:dyDescent="0.3">
      <c r="A558" s="97" t="s">
        <v>1841</v>
      </c>
      <c r="B558" s="97">
        <f t="shared" si="8"/>
        <v>3070</v>
      </c>
      <c r="C558" s="142" t="s">
        <v>1842</v>
      </c>
      <c r="D558" s="142" t="s">
        <v>1760</v>
      </c>
      <c r="E558" s="97"/>
      <c r="F558" s="97" t="str">
        <f>IFERROR(VLOOKUP(A558,'BPT List'!B:E,4,),"")</f>
        <v/>
      </c>
    </row>
    <row r="559" spans="1:6" x14ac:dyDescent="0.3">
      <c r="A559" s="97" t="s">
        <v>1843</v>
      </c>
      <c r="B559" s="97">
        <f t="shared" si="8"/>
        <v>3071</v>
      </c>
      <c r="C559" s="142" t="s">
        <v>1844</v>
      </c>
      <c r="D559" s="142" t="s">
        <v>1760</v>
      </c>
      <c r="E559" s="97"/>
      <c r="F559" s="97" t="str">
        <f>IFERROR(VLOOKUP(A559,'BPT List'!B:E,4,),"")</f>
        <v/>
      </c>
    </row>
    <row r="560" spans="1:6" x14ac:dyDescent="0.3">
      <c r="A560" s="97" t="s">
        <v>1845</v>
      </c>
      <c r="B560" s="97">
        <f t="shared" si="8"/>
        <v>3073</v>
      </c>
      <c r="C560" s="142" t="s">
        <v>1846</v>
      </c>
      <c r="D560" s="142" t="s">
        <v>1760</v>
      </c>
      <c r="E560" s="97"/>
      <c r="F560" s="97" t="str">
        <f>IFERROR(VLOOKUP(A560,'BPT List'!B:E,4,),"")</f>
        <v/>
      </c>
    </row>
    <row r="561" spans="1:6" x14ac:dyDescent="0.3">
      <c r="A561" s="97" t="s">
        <v>1847</v>
      </c>
      <c r="B561" s="97">
        <f t="shared" si="8"/>
        <v>3074</v>
      </c>
      <c r="C561" s="142" t="s">
        <v>1848</v>
      </c>
      <c r="D561" s="142" t="s">
        <v>1760</v>
      </c>
      <c r="E561" s="97"/>
      <c r="F561" s="97" t="str">
        <f>IFERROR(VLOOKUP(A561,'BPT List'!B:E,4,),"")</f>
        <v>YES</v>
      </c>
    </row>
    <row r="562" spans="1:6" x14ac:dyDescent="0.3">
      <c r="A562" s="97" t="s">
        <v>1849</v>
      </c>
      <c r="B562" s="97">
        <f t="shared" si="8"/>
        <v>3075</v>
      </c>
      <c r="C562" s="142" t="s">
        <v>1850</v>
      </c>
      <c r="D562" s="142" t="s">
        <v>1760</v>
      </c>
      <c r="E562" s="97"/>
      <c r="F562" s="97" t="str">
        <f>IFERROR(VLOOKUP(A562,'BPT List'!B:E,4,),"")</f>
        <v/>
      </c>
    </row>
    <row r="563" spans="1:6" x14ac:dyDescent="0.3">
      <c r="A563" s="97" t="s">
        <v>1851</v>
      </c>
      <c r="B563" s="97">
        <f t="shared" si="8"/>
        <v>3078</v>
      </c>
      <c r="C563" s="142" t="s">
        <v>1852</v>
      </c>
      <c r="D563" s="142" t="s">
        <v>1760</v>
      </c>
      <c r="E563" s="97"/>
      <c r="F563" s="97" t="str">
        <f>IFERROR(VLOOKUP(A563,'BPT List'!B:E,4,),"")</f>
        <v/>
      </c>
    </row>
    <row r="564" spans="1:6" x14ac:dyDescent="0.3">
      <c r="A564" s="97" t="s">
        <v>1853</v>
      </c>
      <c r="B564" s="97">
        <f t="shared" si="8"/>
        <v>3076</v>
      </c>
      <c r="C564" s="142" t="s">
        <v>1854</v>
      </c>
      <c r="D564" s="142" t="s">
        <v>1760</v>
      </c>
      <c r="E564" s="97"/>
      <c r="F564" s="97" t="str">
        <f>IFERROR(VLOOKUP(A564,'BPT List'!B:E,4,),"")</f>
        <v>YES</v>
      </c>
    </row>
    <row r="565" spans="1:6" x14ac:dyDescent="0.3">
      <c r="A565" s="97" t="s">
        <v>1855</v>
      </c>
      <c r="B565" s="97">
        <f t="shared" si="8"/>
        <v>3077</v>
      </c>
      <c r="C565" s="142" t="s">
        <v>1856</v>
      </c>
      <c r="D565" s="142" t="s">
        <v>1760</v>
      </c>
      <c r="E565" s="97"/>
      <c r="F565" s="97" t="str">
        <f>IFERROR(VLOOKUP(A565,'BPT List'!B:E,4,),"")</f>
        <v/>
      </c>
    </row>
    <row r="566" spans="1:6" x14ac:dyDescent="0.3">
      <c r="A566" s="97" t="s">
        <v>1857</v>
      </c>
      <c r="B566" s="97">
        <f t="shared" si="8"/>
        <v>3079</v>
      </c>
      <c r="C566" s="142" t="s">
        <v>1858</v>
      </c>
      <c r="D566" s="142" t="s">
        <v>1760</v>
      </c>
      <c r="E566" s="97"/>
      <c r="F566" s="97" t="str">
        <f>IFERROR(VLOOKUP(A566,'BPT List'!B:E,4,),"")</f>
        <v/>
      </c>
    </row>
    <row r="567" spans="1:6" x14ac:dyDescent="0.3">
      <c r="A567" s="97" t="s">
        <v>1859</v>
      </c>
      <c r="B567" s="97">
        <f t="shared" si="8"/>
        <v>3691</v>
      </c>
      <c r="C567" s="142" t="s">
        <v>1860</v>
      </c>
      <c r="D567" s="142" t="s">
        <v>1760</v>
      </c>
      <c r="E567" s="97"/>
      <c r="F567" s="97" t="str">
        <f>IFERROR(VLOOKUP(A567,'BPT List'!B:E,4,),"")</f>
        <v/>
      </c>
    </row>
    <row r="568" spans="1:6" x14ac:dyDescent="0.3">
      <c r="A568" s="97" t="s">
        <v>1861</v>
      </c>
      <c r="B568" s="97">
        <f t="shared" si="8"/>
        <v>3081</v>
      </c>
      <c r="C568" s="142" t="s">
        <v>1862</v>
      </c>
      <c r="D568" s="142" t="s">
        <v>1760</v>
      </c>
      <c r="E568" s="97"/>
      <c r="F568" s="97" t="str">
        <f>IFERROR(VLOOKUP(A568,'BPT List'!B:E,4,),"")</f>
        <v/>
      </c>
    </row>
    <row r="569" spans="1:6" x14ac:dyDescent="0.3">
      <c r="A569" s="97" t="s">
        <v>1863</v>
      </c>
      <c r="B569" s="97">
        <f t="shared" si="8"/>
        <v>3082</v>
      </c>
      <c r="C569" s="142" t="s">
        <v>1864</v>
      </c>
      <c r="D569" s="142" t="s">
        <v>1760</v>
      </c>
      <c r="E569" s="97"/>
      <c r="F569" s="97" t="str">
        <f>IFERROR(VLOOKUP(A569,'BPT List'!B:E,4,),"")</f>
        <v/>
      </c>
    </row>
    <row r="570" spans="1:6" x14ac:dyDescent="0.3">
      <c r="A570" s="97" t="s">
        <v>1865</v>
      </c>
      <c r="B570" s="97">
        <f t="shared" si="8"/>
        <v>3083</v>
      </c>
      <c r="C570" s="142" t="s">
        <v>1866</v>
      </c>
      <c r="D570" s="142" t="s">
        <v>1760</v>
      </c>
      <c r="E570" s="97"/>
      <c r="F570" s="97" t="str">
        <f>IFERROR(VLOOKUP(A570,'BPT List'!B:E,4,),"")</f>
        <v/>
      </c>
    </row>
    <row r="571" spans="1:6" x14ac:dyDescent="0.3">
      <c r="A571" s="97" t="s">
        <v>1867</v>
      </c>
      <c r="B571" s="97">
        <f t="shared" si="8"/>
        <v>3084</v>
      </c>
      <c r="C571" s="142" t="s">
        <v>1868</v>
      </c>
      <c r="D571" s="142" t="s">
        <v>1760</v>
      </c>
      <c r="E571" s="97"/>
      <c r="F571" s="97" t="str">
        <f>IFERROR(VLOOKUP(A571,'BPT List'!B:E,4,),"")</f>
        <v/>
      </c>
    </row>
    <row r="572" spans="1:6" x14ac:dyDescent="0.3">
      <c r="A572" s="97" t="s">
        <v>1869</v>
      </c>
      <c r="B572" s="97">
        <f t="shared" si="8"/>
        <v>3088</v>
      </c>
      <c r="C572" s="142" t="s">
        <v>1870</v>
      </c>
      <c r="D572" s="142" t="s">
        <v>1760</v>
      </c>
      <c r="E572" s="97"/>
      <c r="F572" s="97" t="str">
        <f>IFERROR(VLOOKUP(A572,'BPT List'!B:E,4,),"")</f>
        <v>YES</v>
      </c>
    </row>
    <row r="573" spans="1:6" x14ac:dyDescent="0.3">
      <c r="A573" s="97" t="s">
        <v>1871</v>
      </c>
      <c r="B573" s="97">
        <f t="shared" si="8"/>
        <v>3089</v>
      </c>
      <c r="C573" s="142" t="s">
        <v>1872</v>
      </c>
      <c r="D573" s="142" t="s">
        <v>1760</v>
      </c>
      <c r="E573" s="97"/>
      <c r="F573" s="97" t="str">
        <f>IFERROR(VLOOKUP(A573,'BPT List'!B:E,4,),"")</f>
        <v>YES</v>
      </c>
    </row>
    <row r="574" spans="1:6" x14ac:dyDescent="0.3">
      <c r="A574" s="97" t="s">
        <v>1873</v>
      </c>
      <c r="B574" s="97">
        <f t="shared" si="8"/>
        <v>3072</v>
      </c>
      <c r="C574" s="142" t="s">
        <v>1874</v>
      </c>
      <c r="D574" s="142" t="s">
        <v>1760</v>
      </c>
      <c r="E574" s="97"/>
      <c r="F574" s="97" t="str">
        <f>IFERROR(VLOOKUP(A574,'BPT List'!B:E,4,),"")</f>
        <v/>
      </c>
    </row>
    <row r="575" spans="1:6" x14ac:dyDescent="0.3">
      <c r="A575" s="97" t="s">
        <v>1875</v>
      </c>
      <c r="B575" s="97">
        <f t="shared" si="8"/>
        <v>982</v>
      </c>
      <c r="C575" s="142" t="s">
        <v>1876</v>
      </c>
      <c r="D575" s="142" t="s">
        <v>1877</v>
      </c>
      <c r="E575" s="97"/>
      <c r="F575" s="97" t="str">
        <f>IFERROR(VLOOKUP(A575,'BPT List'!B:E,4,),"")</f>
        <v/>
      </c>
    </row>
    <row r="576" spans="1:6" x14ac:dyDescent="0.3">
      <c r="A576" s="97" t="s">
        <v>1878</v>
      </c>
      <c r="B576" s="97">
        <f t="shared" si="8"/>
        <v>983</v>
      </c>
      <c r="C576" s="142" t="s">
        <v>1879</v>
      </c>
      <c r="D576" s="142" t="s">
        <v>1877</v>
      </c>
      <c r="E576" s="97"/>
      <c r="F576" s="97" t="str">
        <f>IFERROR(VLOOKUP(A576,'BPT List'!B:E,4,),"")</f>
        <v/>
      </c>
    </row>
    <row r="577" spans="1:6" x14ac:dyDescent="0.3">
      <c r="A577" s="97" t="s">
        <v>1880</v>
      </c>
      <c r="B577" s="97">
        <f t="shared" si="8"/>
        <v>864</v>
      </c>
      <c r="C577" s="142" t="s">
        <v>1881</v>
      </c>
      <c r="D577" s="142" t="s">
        <v>1877</v>
      </c>
      <c r="E577" s="97"/>
      <c r="F577" s="97" t="str">
        <f>IFERROR(VLOOKUP(A577,'BPT List'!B:E,4,),"")</f>
        <v>YES</v>
      </c>
    </row>
    <row r="578" spans="1:6" x14ac:dyDescent="0.3">
      <c r="A578" s="97" t="s">
        <v>1882</v>
      </c>
      <c r="B578" s="97">
        <f t="shared" si="8"/>
        <v>865</v>
      </c>
      <c r="C578" s="142" t="s">
        <v>1883</v>
      </c>
      <c r="D578" s="142" t="s">
        <v>1877</v>
      </c>
      <c r="E578" s="97"/>
      <c r="F578" s="97" t="str">
        <f>IFERROR(VLOOKUP(A578,'BPT List'!B:E,4,),"")</f>
        <v>YES</v>
      </c>
    </row>
    <row r="579" spans="1:6" x14ac:dyDescent="0.3">
      <c r="A579" s="97" t="s">
        <v>1884</v>
      </c>
      <c r="B579" s="97">
        <f t="shared" ref="B579:B642" si="9">VALUE(RIGHT(A579,4))</f>
        <v>866</v>
      </c>
      <c r="C579" s="142" t="s">
        <v>1885</v>
      </c>
      <c r="D579" s="142" t="s">
        <v>1877</v>
      </c>
      <c r="E579" s="97"/>
      <c r="F579" s="97" t="str">
        <f>IFERROR(VLOOKUP(A579,'BPT List'!B:E,4,),"")</f>
        <v/>
      </c>
    </row>
    <row r="580" spans="1:6" x14ac:dyDescent="0.3">
      <c r="A580" s="97" t="s">
        <v>1886</v>
      </c>
      <c r="B580" s="97">
        <f t="shared" si="9"/>
        <v>984</v>
      </c>
      <c r="C580" s="142" t="s">
        <v>1887</v>
      </c>
      <c r="D580" s="142" t="s">
        <v>1877</v>
      </c>
      <c r="E580" s="97"/>
      <c r="F580" s="97" t="str">
        <f>IFERROR(VLOOKUP(A580,'BPT List'!B:E,4,),"")</f>
        <v>YES</v>
      </c>
    </row>
    <row r="581" spans="1:6" x14ac:dyDescent="0.3">
      <c r="A581" s="97" t="s">
        <v>1888</v>
      </c>
      <c r="B581" s="97">
        <f t="shared" si="9"/>
        <v>946</v>
      </c>
      <c r="C581" s="142" t="s">
        <v>1889</v>
      </c>
      <c r="D581" s="142" t="s">
        <v>1877</v>
      </c>
      <c r="E581" s="97"/>
      <c r="F581" s="97" t="str">
        <f>IFERROR(VLOOKUP(A581,'BPT List'!B:E,4,),"")</f>
        <v/>
      </c>
    </row>
    <row r="582" spans="1:6" x14ac:dyDescent="0.3">
      <c r="A582" s="97" t="s">
        <v>1890</v>
      </c>
      <c r="B582" s="97">
        <f t="shared" si="9"/>
        <v>963</v>
      </c>
      <c r="C582" s="142" t="s">
        <v>1891</v>
      </c>
      <c r="D582" s="142" t="s">
        <v>1877</v>
      </c>
      <c r="E582" s="97"/>
      <c r="F582" s="97" t="str">
        <f>IFERROR(VLOOKUP(A582,'BPT List'!B:E,4,),"")</f>
        <v/>
      </c>
    </row>
    <row r="583" spans="1:6" x14ac:dyDescent="0.3">
      <c r="A583" s="97" t="s">
        <v>1892</v>
      </c>
      <c r="B583" s="97">
        <f t="shared" si="9"/>
        <v>910</v>
      </c>
      <c r="C583" s="142" t="s">
        <v>1893</v>
      </c>
      <c r="D583" s="142" t="s">
        <v>1877</v>
      </c>
      <c r="E583" s="97"/>
      <c r="F583" s="97" t="str">
        <f>IFERROR(VLOOKUP(A583,'BPT List'!B:E,4,),"")</f>
        <v>YES</v>
      </c>
    </row>
    <row r="584" spans="1:6" x14ac:dyDescent="0.3">
      <c r="A584" s="97" t="s">
        <v>1894</v>
      </c>
      <c r="B584" s="97">
        <f t="shared" si="9"/>
        <v>988</v>
      </c>
      <c r="C584" s="142" t="s">
        <v>1895</v>
      </c>
      <c r="D584" s="142" t="s">
        <v>1877</v>
      </c>
      <c r="E584" s="97"/>
      <c r="F584" s="97" t="str">
        <f>IFERROR(VLOOKUP(A584,'BPT List'!B:E,4,),"")</f>
        <v/>
      </c>
    </row>
    <row r="585" spans="1:6" x14ac:dyDescent="0.3">
      <c r="A585" s="97" t="s">
        <v>1896</v>
      </c>
      <c r="B585" s="97">
        <f t="shared" si="9"/>
        <v>953</v>
      </c>
      <c r="C585" s="142" t="s">
        <v>1897</v>
      </c>
      <c r="D585" s="142" t="s">
        <v>1877</v>
      </c>
      <c r="E585" s="97"/>
      <c r="F585" s="97" t="str">
        <f>IFERROR(VLOOKUP(A585,'BPT List'!B:E,4,),"")</f>
        <v/>
      </c>
    </row>
    <row r="586" spans="1:6" x14ac:dyDescent="0.3">
      <c r="A586" s="97" t="s">
        <v>1898</v>
      </c>
      <c r="B586" s="97">
        <f t="shared" si="9"/>
        <v>868</v>
      </c>
      <c r="C586" s="142" t="s">
        <v>1899</v>
      </c>
      <c r="D586" s="142" t="s">
        <v>1877</v>
      </c>
      <c r="E586" s="97"/>
      <c r="F586" s="97" t="str">
        <f>IFERROR(VLOOKUP(A586,'BPT List'!B:E,4,),"")</f>
        <v/>
      </c>
    </row>
    <row r="587" spans="1:6" x14ac:dyDescent="0.3">
      <c r="A587" s="97" t="s">
        <v>1900</v>
      </c>
      <c r="B587" s="97">
        <f t="shared" si="9"/>
        <v>954</v>
      </c>
      <c r="C587" s="142" t="s">
        <v>1901</v>
      </c>
      <c r="D587" s="142" t="s">
        <v>1877</v>
      </c>
      <c r="E587" s="97"/>
      <c r="F587" s="97" t="str">
        <f>IFERROR(VLOOKUP(A587,'BPT List'!B:E,4,),"")</f>
        <v/>
      </c>
    </row>
    <row r="588" spans="1:6" x14ac:dyDescent="0.3">
      <c r="A588" s="97" t="s">
        <v>1902</v>
      </c>
      <c r="B588" s="97">
        <f t="shared" si="9"/>
        <v>990</v>
      </c>
      <c r="C588" s="142" t="s">
        <v>1903</v>
      </c>
      <c r="D588" s="142" t="s">
        <v>1877</v>
      </c>
      <c r="E588" s="97"/>
      <c r="F588" s="97" t="str">
        <f>IFERROR(VLOOKUP(A588,'BPT List'!B:E,4,),"")</f>
        <v>YES</v>
      </c>
    </row>
    <row r="589" spans="1:6" x14ac:dyDescent="0.3">
      <c r="A589" s="97" t="s">
        <v>1904</v>
      </c>
      <c r="B589" s="97">
        <f t="shared" si="9"/>
        <v>870</v>
      </c>
      <c r="C589" s="142" t="s">
        <v>1905</v>
      </c>
      <c r="D589" s="142" t="s">
        <v>1877</v>
      </c>
      <c r="E589" s="97"/>
      <c r="F589" s="97" t="str">
        <f>IFERROR(VLOOKUP(A589,'BPT List'!B:E,4,),"")</f>
        <v>YES</v>
      </c>
    </row>
    <row r="590" spans="1:6" x14ac:dyDescent="0.3">
      <c r="A590" s="97" t="s">
        <v>1906</v>
      </c>
      <c r="B590" s="97">
        <f t="shared" si="9"/>
        <v>991</v>
      </c>
      <c r="C590" s="142" t="s">
        <v>1907</v>
      </c>
      <c r="D590" s="142" t="s">
        <v>1877</v>
      </c>
      <c r="E590" s="97"/>
      <c r="F590" s="97" t="str">
        <f>IFERROR(VLOOKUP(A590,'BPT List'!B:E,4,),"")</f>
        <v/>
      </c>
    </row>
    <row r="591" spans="1:6" x14ac:dyDescent="0.3">
      <c r="A591" s="97" t="s">
        <v>1908</v>
      </c>
      <c r="B591" s="97">
        <f t="shared" si="9"/>
        <v>992</v>
      </c>
      <c r="C591" s="142" t="s">
        <v>1909</v>
      </c>
      <c r="D591" s="142" t="s">
        <v>1877</v>
      </c>
      <c r="E591" s="97"/>
      <c r="F591" s="97" t="str">
        <f>IFERROR(VLOOKUP(A591,'BPT List'!B:E,4,),"")</f>
        <v>YES</v>
      </c>
    </row>
    <row r="592" spans="1:6" x14ac:dyDescent="0.3">
      <c r="A592" s="97" t="s">
        <v>1910</v>
      </c>
      <c r="B592" s="97">
        <f t="shared" si="9"/>
        <v>871</v>
      </c>
      <c r="C592" s="142" t="s">
        <v>1911</v>
      </c>
      <c r="D592" s="142" t="s">
        <v>1877</v>
      </c>
      <c r="E592" s="97"/>
      <c r="F592" s="97" t="str">
        <f>IFERROR(VLOOKUP(A592,'BPT List'!B:E,4,),"")</f>
        <v>YES</v>
      </c>
    </row>
    <row r="593" spans="1:6" x14ac:dyDescent="0.3">
      <c r="A593" s="97" t="s">
        <v>1912</v>
      </c>
      <c r="B593" s="97">
        <f t="shared" si="9"/>
        <v>956</v>
      </c>
      <c r="C593" s="142" t="s">
        <v>1913</v>
      </c>
      <c r="D593" s="142" t="s">
        <v>1877</v>
      </c>
      <c r="E593" s="97"/>
      <c r="F593" s="97" t="str">
        <f>IFERROR(VLOOKUP(A593,'BPT List'!B:E,4,),"")</f>
        <v/>
      </c>
    </row>
    <row r="594" spans="1:6" x14ac:dyDescent="0.3">
      <c r="A594" s="97" t="s">
        <v>1914</v>
      </c>
      <c r="B594" s="97">
        <f t="shared" si="9"/>
        <v>957</v>
      </c>
      <c r="C594" s="142" t="s">
        <v>1915</v>
      </c>
      <c r="D594" s="142" t="s">
        <v>1877</v>
      </c>
      <c r="E594" s="97"/>
      <c r="F594" s="97" t="str">
        <f>IFERROR(VLOOKUP(A594,'BPT List'!B:E,4,),"")</f>
        <v>YES</v>
      </c>
    </row>
    <row r="595" spans="1:6" x14ac:dyDescent="0.3">
      <c r="A595" s="97" t="s">
        <v>1916</v>
      </c>
      <c r="B595" s="97">
        <f t="shared" si="9"/>
        <v>958</v>
      </c>
      <c r="C595" s="142" t="s">
        <v>1917</v>
      </c>
      <c r="D595" s="142" t="s">
        <v>1877</v>
      </c>
      <c r="E595" s="97"/>
      <c r="F595" s="97" t="str">
        <f>IFERROR(VLOOKUP(A595,'BPT List'!B:E,4,),"")</f>
        <v>YES</v>
      </c>
    </row>
    <row r="596" spans="1:6" x14ac:dyDescent="0.3">
      <c r="A596" s="97" t="s">
        <v>1918</v>
      </c>
      <c r="B596" s="97">
        <f t="shared" si="9"/>
        <v>961</v>
      </c>
      <c r="C596" s="142" t="s">
        <v>1919</v>
      </c>
      <c r="D596" s="142" t="s">
        <v>1877</v>
      </c>
      <c r="E596" s="97"/>
      <c r="F596" s="97" t="str">
        <f>IFERROR(VLOOKUP(A596,'BPT List'!B:E,4,),"")</f>
        <v>YES</v>
      </c>
    </row>
    <row r="597" spans="1:6" x14ac:dyDescent="0.3">
      <c r="A597" s="97" t="s">
        <v>1920</v>
      </c>
      <c r="B597" s="97">
        <f t="shared" si="9"/>
        <v>914</v>
      </c>
      <c r="C597" s="142" t="s">
        <v>1921</v>
      </c>
      <c r="D597" s="142" t="s">
        <v>1877</v>
      </c>
      <c r="E597" s="97"/>
      <c r="F597" s="97" t="str">
        <f>IFERROR(VLOOKUP(A597,'BPT List'!B:E,4,),"")</f>
        <v>YES</v>
      </c>
    </row>
    <row r="598" spans="1:6" x14ac:dyDescent="0.3">
      <c r="A598" s="97" t="s">
        <v>1922</v>
      </c>
      <c r="B598" s="97">
        <f t="shared" si="9"/>
        <v>873</v>
      </c>
      <c r="C598" s="142" t="s">
        <v>1923</v>
      </c>
      <c r="D598" s="142" t="s">
        <v>1877</v>
      </c>
      <c r="E598" s="97"/>
      <c r="F598" s="97" t="str">
        <f>IFERROR(VLOOKUP(A598,'BPT List'!B:E,4,),"")</f>
        <v/>
      </c>
    </row>
    <row r="599" spans="1:6" x14ac:dyDescent="0.3">
      <c r="A599" s="97" t="s">
        <v>1924</v>
      </c>
      <c r="B599" s="97">
        <f t="shared" si="9"/>
        <v>915</v>
      </c>
      <c r="C599" s="142" t="s">
        <v>1925</v>
      </c>
      <c r="D599" s="142" t="s">
        <v>1877</v>
      </c>
      <c r="E599" s="97"/>
      <c r="F599" s="97" t="str">
        <f>IFERROR(VLOOKUP(A599,'BPT List'!B:E,4,),"")</f>
        <v/>
      </c>
    </row>
    <row r="600" spans="1:6" x14ac:dyDescent="0.3">
      <c r="A600" s="97" t="s">
        <v>1926</v>
      </c>
      <c r="B600" s="97">
        <f t="shared" si="9"/>
        <v>874</v>
      </c>
      <c r="C600" s="142" t="s">
        <v>1927</v>
      </c>
      <c r="D600" s="142" t="s">
        <v>1877</v>
      </c>
      <c r="E600" s="97"/>
      <c r="F600" s="97" t="str">
        <f>IFERROR(VLOOKUP(A600,'BPT List'!B:E,4,),"")</f>
        <v/>
      </c>
    </row>
    <row r="601" spans="1:6" x14ac:dyDescent="0.3">
      <c r="A601" s="97" t="s">
        <v>1928</v>
      </c>
      <c r="B601" s="97">
        <f t="shared" si="9"/>
        <v>876</v>
      </c>
      <c r="C601" s="142" t="s">
        <v>1929</v>
      </c>
      <c r="D601" s="142" t="s">
        <v>1877</v>
      </c>
      <c r="E601" s="97"/>
      <c r="F601" s="97" t="str">
        <f>IFERROR(VLOOKUP(A601,'BPT List'!B:E,4,),"")</f>
        <v>YES</v>
      </c>
    </row>
    <row r="602" spans="1:6" x14ac:dyDescent="0.3">
      <c r="A602" s="97" t="s">
        <v>1930</v>
      </c>
      <c r="B602" s="97">
        <f t="shared" si="9"/>
        <v>966</v>
      </c>
      <c r="C602" s="142" t="s">
        <v>1931</v>
      </c>
      <c r="D602" s="142" t="s">
        <v>1877</v>
      </c>
      <c r="E602" s="97"/>
      <c r="F602" s="97" t="str">
        <f>IFERROR(VLOOKUP(A602,'BPT List'!B:E,4,),"")</f>
        <v>YES</v>
      </c>
    </row>
    <row r="603" spans="1:6" x14ac:dyDescent="0.3">
      <c r="A603" s="97" t="s">
        <v>1932</v>
      </c>
      <c r="B603" s="97">
        <f t="shared" si="9"/>
        <v>877</v>
      </c>
      <c r="C603" s="142" t="s">
        <v>1933</v>
      </c>
      <c r="D603" s="142" t="s">
        <v>1877</v>
      </c>
      <c r="E603" s="97"/>
      <c r="F603" s="97" t="str">
        <f>IFERROR(VLOOKUP(A603,'BPT List'!B:E,4,),"")</f>
        <v>YES</v>
      </c>
    </row>
    <row r="604" spans="1:6" x14ac:dyDescent="0.3">
      <c r="A604" s="97" t="s">
        <v>1934</v>
      </c>
      <c r="B604" s="97">
        <f t="shared" si="9"/>
        <v>917</v>
      </c>
      <c r="C604" s="142" t="s">
        <v>1935</v>
      </c>
      <c r="D604" s="142" t="s">
        <v>1877</v>
      </c>
      <c r="E604" s="97"/>
      <c r="F604" s="97" t="str">
        <f>IFERROR(VLOOKUP(A604,'BPT List'!B:E,4,),"")</f>
        <v>YES</v>
      </c>
    </row>
    <row r="605" spans="1:6" x14ac:dyDescent="0.3">
      <c r="A605" s="97" t="s">
        <v>1936</v>
      </c>
      <c r="B605" s="97">
        <f t="shared" si="9"/>
        <v>985</v>
      </c>
      <c r="C605" s="142" t="s">
        <v>1937</v>
      </c>
      <c r="D605" s="142" t="s">
        <v>1877</v>
      </c>
      <c r="E605" s="97"/>
      <c r="F605" s="97" t="str">
        <f>IFERROR(VLOOKUP(A605,'BPT List'!B:E,4,),"")</f>
        <v/>
      </c>
    </row>
    <row r="606" spans="1:6" x14ac:dyDescent="0.3">
      <c r="A606" s="97" t="s">
        <v>1938</v>
      </c>
      <c r="B606" s="97">
        <f t="shared" si="9"/>
        <v>918</v>
      </c>
      <c r="C606" s="142" t="s">
        <v>1939</v>
      </c>
      <c r="D606" s="142" t="s">
        <v>1877</v>
      </c>
      <c r="E606" s="97"/>
      <c r="F606" s="97" t="str">
        <f>IFERROR(VLOOKUP(A606,'BPT List'!B:E,4,),"")</f>
        <v/>
      </c>
    </row>
    <row r="607" spans="1:6" x14ac:dyDescent="0.3">
      <c r="A607" s="97" t="s">
        <v>1940</v>
      </c>
      <c r="B607" s="97">
        <f t="shared" si="9"/>
        <v>880</v>
      </c>
      <c r="C607" s="142" t="s">
        <v>1941</v>
      </c>
      <c r="D607" s="142" t="s">
        <v>1877</v>
      </c>
      <c r="E607" s="97"/>
      <c r="F607" s="97" t="str">
        <f>IFERROR(VLOOKUP(A607,'BPT List'!B:E,4,),"")</f>
        <v>YES</v>
      </c>
    </row>
    <row r="608" spans="1:6" x14ac:dyDescent="0.3">
      <c r="A608" s="97" t="s">
        <v>1942</v>
      </c>
      <c r="B608" s="97">
        <f t="shared" si="9"/>
        <v>923</v>
      </c>
      <c r="C608" s="142" t="s">
        <v>1943</v>
      </c>
      <c r="D608" s="142" t="s">
        <v>1877</v>
      </c>
      <c r="E608" s="97"/>
      <c r="F608" s="97" t="str">
        <f>IFERROR(VLOOKUP(A608,'BPT List'!B:E,4,),"")</f>
        <v>YES</v>
      </c>
    </row>
    <row r="609" spans="1:6" x14ac:dyDescent="0.3">
      <c r="A609" s="97" t="s">
        <v>1944</v>
      </c>
      <c r="B609" s="97">
        <f t="shared" si="9"/>
        <v>965</v>
      </c>
      <c r="C609" s="142" t="s">
        <v>1945</v>
      </c>
      <c r="D609" s="142" t="s">
        <v>1877</v>
      </c>
      <c r="E609" s="97"/>
      <c r="F609" s="97" t="str">
        <f>IFERROR(VLOOKUP(A609,'BPT List'!B:E,4,),"")</f>
        <v/>
      </c>
    </row>
    <row r="610" spans="1:6" x14ac:dyDescent="0.3">
      <c r="A610" s="97" t="s">
        <v>1946</v>
      </c>
      <c r="B610" s="97">
        <f t="shared" si="9"/>
        <v>1001</v>
      </c>
      <c r="C610" s="142" t="s">
        <v>1947</v>
      </c>
      <c r="D610" s="142" t="s">
        <v>1877</v>
      </c>
      <c r="E610" s="97"/>
      <c r="F610" s="97" t="str">
        <f>IFERROR(VLOOKUP(A610,'BPT List'!B:E,4,),"")</f>
        <v>YES</v>
      </c>
    </row>
    <row r="611" spans="1:6" x14ac:dyDescent="0.3">
      <c r="A611" s="97" t="s">
        <v>1948</v>
      </c>
      <c r="B611" s="97">
        <f t="shared" si="9"/>
        <v>926</v>
      </c>
      <c r="C611" s="142" t="s">
        <v>1949</v>
      </c>
      <c r="D611" s="142" t="s">
        <v>1877</v>
      </c>
      <c r="E611" s="97"/>
      <c r="F611" s="97" t="str">
        <f>IFERROR(VLOOKUP(A611,'BPT List'!B:E,4,),"")</f>
        <v>YES</v>
      </c>
    </row>
    <row r="612" spans="1:6" x14ac:dyDescent="0.3">
      <c r="A612" s="97" t="s">
        <v>1950</v>
      </c>
      <c r="B612" s="97">
        <f t="shared" si="9"/>
        <v>967</v>
      </c>
      <c r="C612" s="142" t="s">
        <v>1951</v>
      </c>
      <c r="D612" s="142" t="s">
        <v>1877</v>
      </c>
      <c r="E612" s="97"/>
      <c r="F612" s="97" t="str">
        <f>IFERROR(VLOOKUP(A612,'BPT List'!B:E,4,),"")</f>
        <v>YES</v>
      </c>
    </row>
    <row r="613" spans="1:6" x14ac:dyDescent="0.3">
      <c r="A613" s="97" t="s">
        <v>1952</v>
      </c>
      <c r="B613" s="97">
        <f t="shared" si="9"/>
        <v>1002</v>
      </c>
      <c r="C613" s="142" t="s">
        <v>1953</v>
      </c>
      <c r="D613" s="142" t="s">
        <v>1877</v>
      </c>
      <c r="E613" s="97"/>
      <c r="F613" s="97" t="str">
        <f>IFERROR(VLOOKUP(A613,'BPT List'!B:E,4,),"")</f>
        <v/>
      </c>
    </row>
    <row r="614" spans="1:6" x14ac:dyDescent="0.3">
      <c r="A614" s="97" t="s">
        <v>1954</v>
      </c>
      <c r="B614" s="97">
        <f t="shared" si="9"/>
        <v>882</v>
      </c>
      <c r="C614" s="142" t="s">
        <v>1955</v>
      </c>
      <c r="D614" s="142" t="s">
        <v>1877</v>
      </c>
      <c r="E614" s="97"/>
      <c r="F614" s="97" t="str">
        <f>IFERROR(VLOOKUP(A614,'BPT List'!B:E,4,),"")</f>
        <v>YES</v>
      </c>
    </row>
    <row r="615" spans="1:6" x14ac:dyDescent="0.3">
      <c r="A615" s="97" t="s">
        <v>1956</v>
      </c>
      <c r="B615" s="97">
        <f t="shared" si="9"/>
        <v>1003</v>
      </c>
      <c r="C615" s="142" t="s">
        <v>1957</v>
      </c>
      <c r="D615" s="142" t="s">
        <v>1877</v>
      </c>
      <c r="E615" s="97"/>
      <c r="F615" s="97" t="str">
        <f>IFERROR(VLOOKUP(A615,'BPT List'!B:E,4,),"")</f>
        <v>YES</v>
      </c>
    </row>
    <row r="616" spans="1:6" x14ac:dyDescent="0.3">
      <c r="A616" s="97" t="s">
        <v>1958</v>
      </c>
      <c r="B616" s="97">
        <f t="shared" si="9"/>
        <v>886</v>
      </c>
      <c r="C616" s="142" t="s">
        <v>1959</v>
      </c>
      <c r="D616" s="142" t="s">
        <v>1877</v>
      </c>
      <c r="E616" s="97"/>
      <c r="F616" s="97" t="str">
        <f>IFERROR(VLOOKUP(A616,'BPT List'!B:E,4,),"")</f>
        <v>YES</v>
      </c>
    </row>
    <row r="617" spans="1:6" x14ac:dyDescent="0.3">
      <c r="A617" s="97" t="s">
        <v>1960</v>
      </c>
      <c r="B617" s="97">
        <f t="shared" si="9"/>
        <v>887</v>
      </c>
      <c r="C617" s="142" t="s">
        <v>1961</v>
      </c>
      <c r="D617" s="142" t="s">
        <v>1877</v>
      </c>
      <c r="E617" s="97"/>
      <c r="F617" s="97" t="str">
        <f>IFERROR(VLOOKUP(A617,'BPT List'!B:E,4,),"")</f>
        <v>YES</v>
      </c>
    </row>
    <row r="618" spans="1:6" x14ac:dyDescent="0.3">
      <c r="A618" s="97" t="s">
        <v>1962</v>
      </c>
      <c r="B618" s="97">
        <f t="shared" si="9"/>
        <v>888</v>
      </c>
      <c r="C618" s="142" t="s">
        <v>1963</v>
      </c>
      <c r="D618" s="142" t="s">
        <v>1877</v>
      </c>
      <c r="E618" s="97"/>
      <c r="F618" s="97" t="str">
        <f>IFERROR(VLOOKUP(A618,'BPT List'!B:E,4,),"")</f>
        <v/>
      </c>
    </row>
    <row r="619" spans="1:6" x14ac:dyDescent="0.3">
      <c r="A619" s="97" t="s">
        <v>1964</v>
      </c>
      <c r="B619" s="97">
        <f t="shared" si="9"/>
        <v>890</v>
      </c>
      <c r="C619" s="142" t="s">
        <v>1965</v>
      </c>
      <c r="D619" s="142" t="s">
        <v>1877</v>
      </c>
      <c r="E619" s="97"/>
      <c r="F619" s="97" t="str">
        <f>IFERROR(VLOOKUP(A619,'BPT List'!B:E,4,),"")</f>
        <v>YES</v>
      </c>
    </row>
    <row r="620" spans="1:6" x14ac:dyDescent="0.3">
      <c r="A620" s="97" t="s">
        <v>1966</v>
      </c>
      <c r="B620" s="97">
        <f t="shared" si="9"/>
        <v>1005</v>
      </c>
      <c r="C620" s="142" t="s">
        <v>1967</v>
      </c>
      <c r="D620" s="142" t="s">
        <v>1877</v>
      </c>
      <c r="E620" s="97"/>
      <c r="F620" s="97" t="str">
        <f>IFERROR(VLOOKUP(A620,'BPT List'!B:E,4,),"")</f>
        <v>YES</v>
      </c>
    </row>
    <row r="621" spans="1:6" x14ac:dyDescent="0.3">
      <c r="A621" s="97" t="s">
        <v>1968</v>
      </c>
      <c r="B621" s="97">
        <f t="shared" si="9"/>
        <v>929</v>
      </c>
      <c r="C621" s="142" t="s">
        <v>1969</v>
      </c>
      <c r="D621" s="142" t="s">
        <v>1877</v>
      </c>
      <c r="E621" s="97"/>
      <c r="F621" s="97" t="str">
        <f>IFERROR(VLOOKUP(A621,'BPT List'!B:E,4,),"")</f>
        <v/>
      </c>
    </row>
    <row r="622" spans="1:6" x14ac:dyDescent="0.3">
      <c r="A622" s="97" t="s">
        <v>1970</v>
      </c>
      <c r="B622" s="97">
        <f t="shared" si="9"/>
        <v>893</v>
      </c>
      <c r="C622" s="142" t="s">
        <v>1971</v>
      </c>
      <c r="D622" s="142" t="s">
        <v>1877</v>
      </c>
      <c r="E622" s="97"/>
      <c r="F622" s="97" t="str">
        <f>IFERROR(VLOOKUP(A622,'BPT List'!B:E,4,),"")</f>
        <v>YES</v>
      </c>
    </row>
    <row r="623" spans="1:6" x14ac:dyDescent="0.3">
      <c r="A623" s="97" t="s">
        <v>1972</v>
      </c>
      <c r="B623" s="97">
        <f t="shared" si="9"/>
        <v>894</v>
      </c>
      <c r="C623" s="142" t="s">
        <v>1973</v>
      </c>
      <c r="D623" s="142" t="s">
        <v>1877</v>
      </c>
      <c r="E623" s="97"/>
      <c r="F623" s="97" t="str">
        <f>IFERROR(VLOOKUP(A623,'BPT List'!B:E,4,),"")</f>
        <v/>
      </c>
    </row>
    <row r="624" spans="1:6" x14ac:dyDescent="0.3">
      <c r="A624" s="97" t="s">
        <v>1974</v>
      </c>
      <c r="B624" s="97">
        <f t="shared" si="9"/>
        <v>932</v>
      </c>
      <c r="C624" s="142" t="s">
        <v>1975</v>
      </c>
      <c r="D624" s="142" t="s">
        <v>1877</v>
      </c>
      <c r="E624" s="97"/>
      <c r="F624" s="97" t="str">
        <f>IFERROR(VLOOKUP(A624,'BPT List'!B:E,4,),"")</f>
        <v/>
      </c>
    </row>
    <row r="625" spans="1:6" x14ac:dyDescent="0.3">
      <c r="A625" s="97" t="s">
        <v>1976</v>
      </c>
      <c r="B625" s="97">
        <f t="shared" si="9"/>
        <v>971</v>
      </c>
      <c r="C625" s="142" t="s">
        <v>1977</v>
      </c>
      <c r="D625" s="142" t="s">
        <v>1877</v>
      </c>
      <c r="E625" s="97"/>
      <c r="F625" s="97" t="str">
        <f>IFERROR(VLOOKUP(A625,'BPT List'!B:E,4,),"")</f>
        <v>YES</v>
      </c>
    </row>
    <row r="626" spans="1:6" x14ac:dyDescent="0.3">
      <c r="A626" s="97" t="s">
        <v>1978</v>
      </c>
      <c r="B626" s="97">
        <f t="shared" si="9"/>
        <v>933</v>
      </c>
      <c r="C626" s="142" t="s">
        <v>1979</v>
      </c>
      <c r="D626" s="142" t="s">
        <v>1877</v>
      </c>
      <c r="E626" s="97"/>
      <c r="F626" s="97" t="str">
        <f>IFERROR(VLOOKUP(A626,'BPT List'!B:E,4,),"")</f>
        <v>YES</v>
      </c>
    </row>
    <row r="627" spans="1:6" x14ac:dyDescent="0.3">
      <c r="A627" s="97" t="s">
        <v>1980</v>
      </c>
      <c r="B627" s="97">
        <f t="shared" si="9"/>
        <v>1006</v>
      </c>
      <c r="C627" s="142" t="s">
        <v>1981</v>
      </c>
      <c r="D627" s="142" t="s">
        <v>1877</v>
      </c>
      <c r="E627" s="97"/>
      <c r="F627" s="97" t="str">
        <f>IFERROR(VLOOKUP(A627,'BPT List'!B:E,4,),"")</f>
        <v/>
      </c>
    </row>
    <row r="628" spans="1:6" x14ac:dyDescent="0.3">
      <c r="A628" s="97" t="s">
        <v>1982</v>
      </c>
      <c r="B628" s="97">
        <f t="shared" si="9"/>
        <v>1007</v>
      </c>
      <c r="C628" s="142" t="s">
        <v>1983</v>
      </c>
      <c r="D628" s="142" t="s">
        <v>1877</v>
      </c>
      <c r="E628" s="97"/>
      <c r="F628" s="97" t="str">
        <f>IFERROR(VLOOKUP(A628,'BPT List'!B:E,4,),"")</f>
        <v>YES</v>
      </c>
    </row>
    <row r="629" spans="1:6" x14ac:dyDescent="0.3">
      <c r="A629" s="97" t="s">
        <v>1984</v>
      </c>
      <c r="B629" s="97">
        <f t="shared" si="9"/>
        <v>896</v>
      </c>
      <c r="C629" s="142" t="s">
        <v>1985</v>
      </c>
      <c r="D629" s="142" t="s">
        <v>1877</v>
      </c>
      <c r="E629" s="97"/>
      <c r="F629" s="97" t="str">
        <f>IFERROR(VLOOKUP(A629,'BPT List'!B:E,4,),"")</f>
        <v>YES</v>
      </c>
    </row>
    <row r="630" spans="1:6" x14ac:dyDescent="0.3">
      <c r="A630" s="97" t="s">
        <v>1986</v>
      </c>
      <c r="B630" s="97">
        <f t="shared" si="9"/>
        <v>935</v>
      </c>
      <c r="C630" s="142" t="s">
        <v>1987</v>
      </c>
      <c r="D630" s="142" t="s">
        <v>1877</v>
      </c>
      <c r="E630" s="97"/>
      <c r="F630" s="97" t="str">
        <f>IFERROR(VLOOKUP(A630,'BPT List'!B:E,4,),"")</f>
        <v/>
      </c>
    </row>
    <row r="631" spans="1:6" x14ac:dyDescent="0.3">
      <c r="A631" s="97" t="s">
        <v>1988</v>
      </c>
      <c r="B631" s="97">
        <f t="shared" si="9"/>
        <v>909</v>
      </c>
      <c r="C631" s="142" t="s">
        <v>1989</v>
      </c>
      <c r="D631" s="142" t="s">
        <v>1877</v>
      </c>
      <c r="E631" s="97"/>
      <c r="F631" s="97" t="str">
        <f>IFERROR(VLOOKUP(A631,'BPT List'!B:E,4,),"")</f>
        <v/>
      </c>
    </row>
    <row r="632" spans="1:6" x14ac:dyDescent="0.3">
      <c r="A632" s="97" t="s">
        <v>1990</v>
      </c>
      <c r="B632" s="97">
        <f t="shared" si="9"/>
        <v>974</v>
      </c>
      <c r="C632" s="142" t="s">
        <v>1991</v>
      </c>
      <c r="D632" s="142" t="s">
        <v>1877</v>
      </c>
      <c r="E632" s="97"/>
      <c r="F632" s="97" t="str">
        <f>IFERROR(VLOOKUP(A632,'BPT List'!B:E,4,),"")</f>
        <v/>
      </c>
    </row>
    <row r="633" spans="1:6" x14ac:dyDescent="0.3">
      <c r="A633" s="97" t="s">
        <v>1992</v>
      </c>
      <c r="B633" s="97">
        <f t="shared" si="9"/>
        <v>898</v>
      </c>
      <c r="C633" s="142" t="s">
        <v>1993</v>
      </c>
      <c r="D633" s="142" t="s">
        <v>1877</v>
      </c>
      <c r="E633" s="97"/>
      <c r="F633" s="97" t="str">
        <f>IFERROR(VLOOKUP(A633,'BPT List'!B:E,4,),"")</f>
        <v>YES</v>
      </c>
    </row>
    <row r="634" spans="1:6" x14ac:dyDescent="0.3">
      <c r="A634" s="97" t="s">
        <v>1994</v>
      </c>
      <c r="B634" s="97">
        <f t="shared" si="9"/>
        <v>975</v>
      </c>
      <c r="C634" s="142" t="s">
        <v>1995</v>
      </c>
      <c r="D634" s="142" t="s">
        <v>1877</v>
      </c>
      <c r="E634" s="97"/>
      <c r="F634" s="97" t="str">
        <f>IFERROR(VLOOKUP(A634,'BPT List'!B:E,4,),"")</f>
        <v/>
      </c>
    </row>
    <row r="635" spans="1:6" x14ac:dyDescent="0.3">
      <c r="A635" s="97" t="s">
        <v>1996</v>
      </c>
      <c r="B635" s="97">
        <f t="shared" si="9"/>
        <v>3593</v>
      </c>
      <c r="C635" s="142" t="s">
        <v>1997</v>
      </c>
      <c r="D635" s="142" t="s">
        <v>1877</v>
      </c>
      <c r="E635" s="97"/>
      <c r="F635" s="97" t="str">
        <f>IFERROR(VLOOKUP(A635,'BPT List'!B:E,4,),"")</f>
        <v/>
      </c>
    </row>
    <row r="636" spans="1:6" x14ac:dyDescent="0.3">
      <c r="A636" s="97" t="s">
        <v>1998</v>
      </c>
      <c r="B636" s="97">
        <f t="shared" si="9"/>
        <v>1009</v>
      </c>
      <c r="C636" s="142" t="s">
        <v>1999</v>
      </c>
      <c r="D636" s="142" t="s">
        <v>1877</v>
      </c>
      <c r="E636" s="97"/>
      <c r="F636" s="97" t="str">
        <f>IFERROR(VLOOKUP(A636,'BPT List'!B:E,4,),"")</f>
        <v>YES</v>
      </c>
    </row>
    <row r="637" spans="1:6" x14ac:dyDescent="0.3">
      <c r="A637" s="97" t="s">
        <v>2000</v>
      </c>
      <c r="B637" s="97">
        <f t="shared" si="9"/>
        <v>1010</v>
      </c>
      <c r="C637" s="142" t="s">
        <v>2001</v>
      </c>
      <c r="D637" s="142" t="s">
        <v>1877</v>
      </c>
      <c r="E637" s="97"/>
      <c r="F637" s="97" t="str">
        <f>IFERROR(VLOOKUP(A637,'BPT List'!B:E,4,),"")</f>
        <v/>
      </c>
    </row>
    <row r="638" spans="1:6" x14ac:dyDescent="0.3">
      <c r="A638" s="97" t="s">
        <v>2002</v>
      </c>
      <c r="B638" s="97">
        <f t="shared" si="9"/>
        <v>979</v>
      </c>
      <c r="C638" s="142" t="s">
        <v>2003</v>
      </c>
      <c r="D638" s="142" t="s">
        <v>1877</v>
      </c>
      <c r="E638" s="97"/>
      <c r="F638" s="97" t="str">
        <f>IFERROR(VLOOKUP(A638,'BPT List'!B:E,4,),"")</f>
        <v/>
      </c>
    </row>
    <row r="639" spans="1:6" x14ac:dyDescent="0.3">
      <c r="A639" s="97" t="s">
        <v>2004</v>
      </c>
      <c r="B639" s="97">
        <f t="shared" si="9"/>
        <v>1011</v>
      </c>
      <c r="C639" s="142" t="s">
        <v>2005</v>
      </c>
      <c r="D639" s="142" t="s">
        <v>1877</v>
      </c>
      <c r="E639" s="97"/>
      <c r="F639" s="97" t="str">
        <f>IFERROR(VLOOKUP(A639,'BPT List'!B:E,4,),"")</f>
        <v>YES</v>
      </c>
    </row>
    <row r="640" spans="1:6" x14ac:dyDescent="0.3">
      <c r="A640" s="97" t="s">
        <v>2006</v>
      </c>
      <c r="B640" s="97">
        <f t="shared" si="9"/>
        <v>900</v>
      </c>
      <c r="C640" s="142" t="s">
        <v>2007</v>
      </c>
      <c r="D640" s="142" t="s">
        <v>1877</v>
      </c>
      <c r="E640" s="97"/>
      <c r="F640" s="97" t="str">
        <f>IFERROR(VLOOKUP(A640,'BPT List'!B:E,4,),"")</f>
        <v/>
      </c>
    </row>
    <row r="641" spans="1:6" x14ac:dyDescent="0.3">
      <c r="A641" s="97" t="s">
        <v>2008</v>
      </c>
      <c r="B641" s="97">
        <f t="shared" si="9"/>
        <v>901</v>
      </c>
      <c r="C641" s="142" t="s">
        <v>2009</v>
      </c>
      <c r="D641" s="142" t="s">
        <v>1877</v>
      </c>
      <c r="E641" s="97"/>
      <c r="F641" s="97" t="str">
        <f>IFERROR(VLOOKUP(A641,'BPT List'!B:E,4,),"")</f>
        <v/>
      </c>
    </row>
    <row r="642" spans="1:6" x14ac:dyDescent="0.3">
      <c r="A642" s="97" t="s">
        <v>2010</v>
      </c>
      <c r="B642" s="97">
        <f t="shared" si="9"/>
        <v>939</v>
      </c>
      <c r="C642" s="142" t="s">
        <v>2011</v>
      </c>
      <c r="D642" s="142" t="s">
        <v>1877</v>
      </c>
      <c r="E642" s="97"/>
      <c r="F642" s="97" t="str">
        <f>IFERROR(VLOOKUP(A642,'BPT List'!B:E,4,),"")</f>
        <v>YES</v>
      </c>
    </row>
    <row r="643" spans="1:6" x14ac:dyDescent="0.3">
      <c r="A643" s="97" t="s">
        <v>2012</v>
      </c>
      <c r="B643" s="97">
        <f t="shared" ref="B643:B706" si="10">VALUE(RIGHT(A643,4))</f>
        <v>1013</v>
      </c>
      <c r="C643" s="142" t="s">
        <v>2013</v>
      </c>
      <c r="D643" s="142" t="s">
        <v>1877</v>
      </c>
      <c r="E643" s="97"/>
      <c r="F643" s="97" t="str">
        <f>IFERROR(VLOOKUP(A643,'BPT List'!B:E,4,),"")</f>
        <v>YES</v>
      </c>
    </row>
    <row r="644" spans="1:6" x14ac:dyDescent="0.3">
      <c r="A644" s="97" t="s">
        <v>2014</v>
      </c>
      <c r="B644" s="97">
        <f t="shared" si="10"/>
        <v>1523</v>
      </c>
      <c r="C644" s="142" t="s">
        <v>2015</v>
      </c>
      <c r="D644" s="142" t="s">
        <v>2016</v>
      </c>
      <c r="E644" s="97"/>
      <c r="F644" s="97" t="str">
        <f>IFERROR(VLOOKUP(A644,'BPT List'!B:E,4,),"")</f>
        <v/>
      </c>
    </row>
    <row r="645" spans="1:6" x14ac:dyDescent="0.3">
      <c r="A645" s="97" t="s">
        <v>2017</v>
      </c>
      <c r="B645" s="97">
        <f t="shared" si="10"/>
        <v>1524</v>
      </c>
      <c r="C645" s="142" t="s">
        <v>2018</v>
      </c>
      <c r="D645" s="142" t="s">
        <v>2016</v>
      </c>
      <c r="E645" s="97"/>
      <c r="F645" s="97" t="str">
        <f>IFERROR(VLOOKUP(A645,'BPT List'!B:E,4,),"")</f>
        <v/>
      </c>
    </row>
    <row r="646" spans="1:6" x14ac:dyDescent="0.3">
      <c r="A646" s="97" t="s">
        <v>2019</v>
      </c>
      <c r="B646" s="97">
        <f t="shared" si="10"/>
        <v>1525</v>
      </c>
      <c r="C646" s="142" t="s">
        <v>2020</v>
      </c>
      <c r="D646" s="142" t="s">
        <v>2016</v>
      </c>
      <c r="E646" s="97"/>
      <c r="F646" s="97" t="str">
        <f>IFERROR(VLOOKUP(A646,'BPT List'!B:E,4,),"")</f>
        <v>YES</v>
      </c>
    </row>
    <row r="647" spans="1:6" x14ac:dyDescent="0.3">
      <c r="A647" s="97" t="s">
        <v>2021</v>
      </c>
      <c r="B647" s="97">
        <f t="shared" si="10"/>
        <v>1527</v>
      </c>
      <c r="C647" s="142" t="s">
        <v>2022</v>
      </c>
      <c r="D647" s="142" t="s">
        <v>2016</v>
      </c>
      <c r="E647" s="97"/>
      <c r="F647" s="97" t="str">
        <f>IFERROR(VLOOKUP(A647,'BPT List'!B:E,4,),"")</f>
        <v/>
      </c>
    </row>
    <row r="648" spans="1:6" x14ac:dyDescent="0.3">
      <c r="A648" s="97" t="s">
        <v>2023</v>
      </c>
      <c r="B648" s="97">
        <f t="shared" si="10"/>
        <v>1532</v>
      </c>
      <c r="C648" s="142" t="s">
        <v>2024</v>
      </c>
      <c r="D648" s="142" t="s">
        <v>2016</v>
      </c>
      <c r="E648" s="97"/>
      <c r="F648" s="97" t="str">
        <f>IFERROR(VLOOKUP(A648,'BPT List'!B:E,4,),"")</f>
        <v/>
      </c>
    </row>
    <row r="649" spans="1:6" x14ac:dyDescent="0.3">
      <c r="A649" s="97" t="s">
        <v>2025</v>
      </c>
      <c r="B649" s="97">
        <f t="shared" si="10"/>
        <v>1538</v>
      </c>
      <c r="C649" s="142" t="s">
        <v>2026</v>
      </c>
      <c r="D649" s="142" t="s">
        <v>2016</v>
      </c>
      <c r="E649" s="97"/>
      <c r="F649" s="97" t="str">
        <f>IFERROR(VLOOKUP(A649,'BPT List'!B:E,4,),"")</f>
        <v>YES</v>
      </c>
    </row>
    <row r="650" spans="1:6" x14ac:dyDescent="0.3">
      <c r="A650" s="97" t="s">
        <v>2027</v>
      </c>
      <c r="B650" s="97">
        <f t="shared" si="10"/>
        <v>1529</v>
      </c>
      <c r="C650" s="142" t="s">
        <v>2028</v>
      </c>
      <c r="D650" s="142" t="s">
        <v>2016</v>
      </c>
      <c r="E650" s="97"/>
      <c r="F650" s="97" t="str">
        <f>IFERROR(VLOOKUP(A650,'BPT List'!B:E,4,),"")</f>
        <v/>
      </c>
    </row>
    <row r="651" spans="1:6" x14ac:dyDescent="0.3">
      <c r="A651" s="97" t="s">
        <v>2029</v>
      </c>
      <c r="B651" s="97">
        <f t="shared" si="10"/>
        <v>1543</v>
      </c>
      <c r="C651" s="142" t="s">
        <v>2030</v>
      </c>
      <c r="D651" s="142" t="s">
        <v>2016</v>
      </c>
      <c r="E651" s="97"/>
      <c r="F651" s="97" t="str">
        <f>IFERROR(VLOOKUP(A651,'BPT List'!B:E,4,),"")</f>
        <v/>
      </c>
    </row>
    <row r="652" spans="1:6" x14ac:dyDescent="0.3">
      <c r="A652" s="97" t="s">
        <v>2031</v>
      </c>
      <c r="B652" s="97">
        <f t="shared" si="10"/>
        <v>3658</v>
      </c>
      <c r="C652" s="142" t="s">
        <v>2032</v>
      </c>
      <c r="D652" s="142" t="s">
        <v>2016</v>
      </c>
      <c r="E652" s="97"/>
      <c r="F652" s="97" t="str">
        <f>IFERROR(VLOOKUP(A652,'BPT List'!B:E,4,),"")</f>
        <v/>
      </c>
    </row>
    <row r="653" spans="1:6" x14ac:dyDescent="0.3">
      <c r="A653" s="97" t="s">
        <v>2033</v>
      </c>
      <c r="B653" s="97">
        <f t="shared" si="10"/>
        <v>1544</v>
      </c>
      <c r="C653" s="142" t="s">
        <v>2034</v>
      </c>
      <c r="D653" s="142" t="s">
        <v>2016</v>
      </c>
      <c r="E653" s="97"/>
      <c r="F653" s="97" t="str">
        <f>IFERROR(VLOOKUP(A653,'BPT List'!B:E,4,),"")</f>
        <v/>
      </c>
    </row>
    <row r="654" spans="1:6" x14ac:dyDescent="0.3">
      <c r="A654" s="97" t="s">
        <v>2035</v>
      </c>
      <c r="B654" s="97">
        <f t="shared" si="10"/>
        <v>1546</v>
      </c>
      <c r="C654" s="142" t="s">
        <v>2036</v>
      </c>
      <c r="D654" s="142" t="s">
        <v>2016</v>
      </c>
      <c r="E654" s="97"/>
      <c r="F654" s="97" t="str">
        <f>IFERROR(VLOOKUP(A654,'BPT List'!B:E,4,),"")</f>
        <v/>
      </c>
    </row>
    <row r="655" spans="1:6" x14ac:dyDescent="0.3">
      <c r="A655" s="97" t="s">
        <v>2037</v>
      </c>
      <c r="B655" s="97">
        <f t="shared" si="10"/>
        <v>1548</v>
      </c>
      <c r="C655" s="142" t="s">
        <v>2038</v>
      </c>
      <c r="D655" s="142" t="s">
        <v>2016</v>
      </c>
      <c r="E655" s="97"/>
      <c r="F655" s="97" t="str">
        <f>IFERROR(VLOOKUP(A655,'BPT List'!B:E,4,),"")</f>
        <v/>
      </c>
    </row>
    <row r="656" spans="1:6" x14ac:dyDescent="0.3">
      <c r="A656" s="97" t="s">
        <v>2039</v>
      </c>
      <c r="B656" s="97">
        <f t="shared" si="10"/>
        <v>1551</v>
      </c>
      <c r="C656" s="142" t="s">
        <v>2040</v>
      </c>
      <c r="D656" s="142" t="s">
        <v>2016</v>
      </c>
      <c r="E656" s="97"/>
      <c r="F656" s="97" t="str">
        <f>IFERROR(VLOOKUP(A656,'BPT List'!B:E,4,),"")</f>
        <v>YES</v>
      </c>
    </row>
    <row r="657" spans="1:6" x14ac:dyDescent="0.3">
      <c r="A657" s="97" t="s">
        <v>2041</v>
      </c>
      <c r="B657" s="97">
        <f t="shared" si="10"/>
        <v>3703</v>
      </c>
      <c r="C657" s="142" t="s">
        <v>2042</v>
      </c>
      <c r="D657" s="142" t="s">
        <v>2016</v>
      </c>
      <c r="E657" s="97"/>
      <c r="F657" s="97" t="str">
        <f>IFERROR(VLOOKUP(A657,'BPT List'!B:E,4,),"")</f>
        <v/>
      </c>
    </row>
    <row r="658" spans="1:6" x14ac:dyDescent="0.3">
      <c r="A658" s="97" t="s">
        <v>2043</v>
      </c>
      <c r="B658" s="97">
        <f t="shared" si="10"/>
        <v>1553</v>
      </c>
      <c r="C658" s="142" t="s">
        <v>2044</v>
      </c>
      <c r="D658" s="142" t="s">
        <v>2016</v>
      </c>
      <c r="E658" s="97"/>
      <c r="F658" s="97" t="str">
        <f>IFERROR(VLOOKUP(A658,'BPT List'!B:E,4,),"")</f>
        <v>YES</v>
      </c>
    </row>
    <row r="659" spans="1:6" x14ac:dyDescent="0.3">
      <c r="A659" s="97" t="s">
        <v>2045</v>
      </c>
      <c r="B659" s="97">
        <f t="shared" si="10"/>
        <v>1552</v>
      </c>
      <c r="C659" s="142" t="s">
        <v>2046</v>
      </c>
      <c r="D659" s="142" t="s">
        <v>2016</v>
      </c>
      <c r="E659" s="97"/>
      <c r="F659" s="97" t="str">
        <f>IFERROR(VLOOKUP(A659,'BPT List'!B:E,4,),"")</f>
        <v/>
      </c>
    </row>
    <row r="660" spans="1:6" x14ac:dyDescent="0.3">
      <c r="A660" s="97" t="s">
        <v>2047</v>
      </c>
      <c r="B660" s="97">
        <f t="shared" si="10"/>
        <v>1555</v>
      </c>
      <c r="C660" s="142" t="s">
        <v>2048</v>
      </c>
      <c r="D660" s="142" t="s">
        <v>2016</v>
      </c>
      <c r="E660" s="97"/>
      <c r="F660" s="97" t="str">
        <f>IFERROR(VLOOKUP(A660,'BPT List'!B:E,4,),"")</f>
        <v/>
      </c>
    </row>
    <row r="661" spans="1:6" x14ac:dyDescent="0.3">
      <c r="A661" s="97" t="s">
        <v>2049</v>
      </c>
      <c r="B661" s="97">
        <f t="shared" si="10"/>
        <v>1642</v>
      </c>
      <c r="C661" s="142" t="s">
        <v>2050</v>
      </c>
      <c r="D661" s="142" t="s">
        <v>2016</v>
      </c>
      <c r="E661" s="97"/>
      <c r="F661" s="97" t="str">
        <f>IFERROR(VLOOKUP(A661,'BPT List'!B:E,4,),"")</f>
        <v/>
      </c>
    </row>
    <row r="662" spans="1:6" x14ac:dyDescent="0.3">
      <c r="A662" s="97" t="s">
        <v>2051</v>
      </c>
      <c r="B662" s="97">
        <f t="shared" si="10"/>
        <v>2738</v>
      </c>
      <c r="C662" s="142" t="s">
        <v>2052</v>
      </c>
      <c r="D662" s="142" t="s">
        <v>2053</v>
      </c>
      <c r="E662" s="97"/>
      <c r="F662" s="97" t="str">
        <f>IFERROR(VLOOKUP(A662,'BPT List'!B:E,4,),"")</f>
        <v/>
      </c>
    </row>
    <row r="663" spans="1:6" x14ac:dyDescent="0.3">
      <c r="A663" s="97" t="s">
        <v>2054</v>
      </c>
      <c r="B663" s="97">
        <f t="shared" si="10"/>
        <v>2705</v>
      </c>
      <c r="C663" s="142" t="s">
        <v>2055</v>
      </c>
      <c r="D663" s="142" t="s">
        <v>2053</v>
      </c>
      <c r="E663" s="97"/>
      <c r="F663" s="97" t="str">
        <f>IFERROR(VLOOKUP(A663,'BPT List'!B:E,4,),"")</f>
        <v>YES</v>
      </c>
    </row>
    <row r="664" spans="1:6" x14ac:dyDescent="0.3">
      <c r="A664" s="97" t="s">
        <v>2056</v>
      </c>
      <c r="B664" s="97">
        <f t="shared" si="10"/>
        <v>2704</v>
      </c>
      <c r="C664" s="142" t="s">
        <v>2057</v>
      </c>
      <c r="D664" s="142" t="s">
        <v>2053</v>
      </c>
      <c r="E664" s="97"/>
      <c r="F664" s="97" t="str">
        <f>IFERROR(VLOOKUP(A664,'BPT List'!B:E,4,),"")</f>
        <v/>
      </c>
    </row>
    <row r="665" spans="1:6" x14ac:dyDescent="0.3">
      <c r="A665" s="97" t="s">
        <v>2058</v>
      </c>
      <c r="B665" s="97">
        <f t="shared" si="10"/>
        <v>2707</v>
      </c>
      <c r="C665" s="142" t="s">
        <v>2059</v>
      </c>
      <c r="D665" s="142" t="s">
        <v>2053</v>
      </c>
      <c r="E665" s="97"/>
      <c r="F665" s="97" t="str">
        <f>IFERROR(VLOOKUP(A665,'BPT List'!B:E,4,),"")</f>
        <v>YES</v>
      </c>
    </row>
    <row r="666" spans="1:6" x14ac:dyDescent="0.3">
      <c r="A666" s="97" t="s">
        <v>2060</v>
      </c>
      <c r="B666" s="97">
        <f t="shared" si="10"/>
        <v>2709</v>
      </c>
      <c r="C666" s="142" t="s">
        <v>2061</v>
      </c>
      <c r="D666" s="142" t="s">
        <v>2053</v>
      </c>
      <c r="E666" s="97"/>
      <c r="F666" s="97" t="str">
        <f>IFERROR(VLOOKUP(A666,'BPT List'!B:E,4,),"")</f>
        <v/>
      </c>
    </row>
    <row r="667" spans="1:6" x14ac:dyDescent="0.3">
      <c r="A667" s="97" t="s">
        <v>2062</v>
      </c>
      <c r="B667" s="97">
        <f t="shared" si="10"/>
        <v>2711</v>
      </c>
      <c r="C667" s="142" t="s">
        <v>2063</v>
      </c>
      <c r="D667" s="142" t="s">
        <v>2053</v>
      </c>
      <c r="E667" s="97"/>
      <c r="F667" s="97" t="str">
        <f>IFERROR(VLOOKUP(A667,'BPT List'!B:E,4,),"")</f>
        <v/>
      </c>
    </row>
    <row r="668" spans="1:6" x14ac:dyDescent="0.3">
      <c r="A668" s="97" t="s">
        <v>2064</v>
      </c>
      <c r="B668" s="97">
        <f t="shared" si="10"/>
        <v>2736</v>
      </c>
      <c r="C668" s="142" t="s">
        <v>2065</v>
      </c>
      <c r="D668" s="142" t="s">
        <v>2053</v>
      </c>
      <c r="E668" s="97"/>
      <c r="F668" s="97" t="str">
        <f>IFERROR(VLOOKUP(A668,'BPT List'!B:E,4,),"")</f>
        <v/>
      </c>
    </row>
    <row r="669" spans="1:6" x14ac:dyDescent="0.3">
      <c r="A669" s="97" t="s">
        <v>2066</v>
      </c>
      <c r="B669" s="97">
        <f t="shared" si="10"/>
        <v>2708</v>
      </c>
      <c r="C669" s="142" t="s">
        <v>2067</v>
      </c>
      <c r="D669" s="142" t="s">
        <v>2053</v>
      </c>
      <c r="E669" s="97"/>
      <c r="F669" s="97" t="str">
        <f>IFERROR(VLOOKUP(A669,'BPT List'!B:E,4,),"")</f>
        <v>YES</v>
      </c>
    </row>
    <row r="670" spans="1:6" x14ac:dyDescent="0.3">
      <c r="A670" s="97" t="s">
        <v>2068</v>
      </c>
      <c r="B670" s="97">
        <f t="shared" si="10"/>
        <v>2710</v>
      </c>
      <c r="C670" s="142" t="s">
        <v>2069</v>
      </c>
      <c r="D670" s="142" t="s">
        <v>2053</v>
      </c>
      <c r="E670" s="97"/>
      <c r="F670" s="97" t="str">
        <f>IFERROR(VLOOKUP(A670,'BPT List'!B:E,4,),"")</f>
        <v/>
      </c>
    </row>
    <row r="671" spans="1:6" x14ac:dyDescent="0.3">
      <c r="A671" s="97" t="s">
        <v>2070</v>
      </c>
      <c r="B671" s="97">
        <f t="shared" si="10"/>
        <v>2712</v>
      </c>
      <c r="C671" s="142" t="s">
        <v>2071</v>
      </c>
      <c r="D671" s="142" t="s">
        <v>2053</v>
      </c>
      <c r="E671" s="97"/>
      <c r="F671" s="97" t="str">
        <f>IFERROR(VLOOKUP(A671,'BPT List'!B:E,4,),"")</f>
        <v/>
      </c>
    </row>
    <row r="672" spans="1:6" x14ac:dyDescent="0.3">
      <c r="A672" s="97" t="s">
        <v>2072</v>
      </c>
      <c r="B672" s="97">
        <f t="shared" si="10"/>
        <v>2715</v>
      </c>
      <c r="C672" s="142" t="s">
        <v>2073</v>
      </c>
      <c r="D672" s="142" t="s">
        <v>2053</v>
      </c>
      <c r="E672" s="97"/>
      <c r="F672" s="97" t="str">
        <f>IFERROR(VLOOKUP(A672,'BPT List'!B:E,4,),"")</f>
        <v/>
      </c>
    </row>
    <row r="673" spans="1:6" x14ac:dyDescent="0.3">
      <c r="A673" s="97" t="s">
        <v>2074</v>
      </c>
      <c r="B673" s="97">
        <f t="shared" si="10"/>
        <v>2717</v>
      </c>
      <c r="C673" s="142" t="s">
        <v>2075</v>
      </c>
      <c r="D673" s="142" t="s">
        <v>2053</v>
      </c>
      <c r="E673" s="97"/>
      <c r="F673" s="97" t="str">
        <f>IFERROR(VLOOKUP(A673,'BPT List'!B:E,4,),"")</f>
        <v/>
      </c>
    </row>
    <row r="674" spans="1:6" x14ac:dyDescent="0.3">
      <c r="A674" s="97" t="s">
        <v>2076</v>
      </c>
      <c r="B674" s="97">
        <f t="shared" si="10"/>
        <v>2716</v>
      </c>
      <c r="C674" s="142" t="s">
        <v>2077</v>
      </c>
      <c r="D674" s="142" t="s">
        <v>2053</v>
      </c>
      <c r="E674" s="97"/>
      <c r="F674" s="97" t="str">
        <f>IFERROR(VLOOKUP(A674,'BPT List'!B:E,4,),"")</f>
        <v/>
      </c>
    </row>
    <row r="675" spans="1:6" x14ac:dyDescent="0.3">
      <c r="A675" s="97" t="s">
        <v>2078</v>
      </c>
      <c r="B675" s="97">
        <f t="shared" si="10"/>
        <v>2720</v>
      </c>
      <c r="C675" s="142" t="s">
        <v>2079</v>
      </c>
      <c r="D675" s="142" t="s">
        <v>2053</v>
      </c>
      <c r="E675" s="97"/>
      <c r="F675" s="97" t="str">
        <f>IFERROR(VLOOKUP(A675,'BPT List'!B:E,4,),"")</f>
        <v/>
      </c>
    </row>
    <row r="676" spans="1:6" x14ac:dyDescent="0.3">
      <c r="A676" s="97" t="s">
        <v>2080</v>
      </c>
      <c r="B676" s="97">
        <f t="shared" si="10"/>
        <v>2719</v>
      </c>
      <c r="C676" s="142" t="s">
        <v>2081</v>
      </c>
      <c r="D676" s="142" t="s">
        <v>2053</v>
      </c>
      <c r="E676" s="97"/>
      <c r="F676" s="97" t="str">
        <f>IFERROR(VLOOKUP(A676,'BPT List'!B:E,4,),"")</f>
        <v>YES</v>
      </c>
    </row>
    <row r="677" spans="1:6" x14ac:dyDescent="0.3">
      <c r="A677" s="97" t="s">
        <v>2082</v>
      </c>
      <c r="B677" s="97">
        <f t="shared" si="10"/>
        <v>2721</v>
      </c>
      <c r="C677" s="142" t="s">
        <v>2083</v>
      </c>
      <c r="D677" s="142" t="s">
        <v>2053</v>
      </c>
      <c r="E677" s="97"/>
      <c r="F677" s="97" t="str">
        <f>IFERROR(VLOOKUP(A677,'BPT List'!B:E,4,),"")</f>
        <v/>
      </c>
    </row>
    <row r="678" spans="1:6" x14ac:dyDescent="0.3">
      <c r="A678" s="97" t="s">
        <v>2084</v>
      </c>
      <c r="B678" s="97">
        <f t="shared" si="10"/>
        <v>2724</v>
      </c>
      <c r="C678" s="142" t="s">
        <v>2085</v>
      </c>
      <c r="D678" s="142" t="s">
        <v>2053</v>
      </c>
      <c r="E678" s="97"/>
      <c r="F678" s="97" t="str">
        <f>IFERROR(VLOOKUP(A678,'BPT List'!B:E,4,),"")</f>
        <v>YES</v>
      </c>
    </row>
    <row r="679" spans="1:6" x14ac:dyDescent="0.3">
      <c r="A679" s="97" t="s">
        <v>2086</v>
      </c>
      <c r="B679" s="97">
        <f t="shared" si="10"/>
        <v>2737</v>
      </c>
      <c r="C679" s="142" t="s">
        <v>2087</v>
      </c>
      <c r="D679" s="142" t="s">
        <v>2053</v>
      </c>
      <c r="E679" s="97"/>
      <c r="F679" s="97" t="str">
        <f>IFERROR(VLOOKUP(A679,'BPT List'!B:E,4,),"")</f>
        <v/>
      </c>
    </row>
    <row r="680" spans="1:6" x14ac:dyDescent="0.3">
      <c r="A680" s="97" t="s">
        <v>2088</v>
      </c>
      <c r="B680" s="97">
        <f t="shared" si="10"/>
        <v>2726</v>
      </c>
      <c r="C680" s="142" t="s">
        <v>2089</v>
      </c>
      <c r="D680" s="142" t="s">
        <v>2053</v>
      </c>
      <c r="E680" s="97"/>
      <c r="F680" s="97" t="str">
        <f>IFERROR(VLOOKUP(A680,'BPT List'!B:E,4,),"")</f>
        <v>YES</v>
      </c>
    </row>
    <row r="681" spans="1:6" x14ac:dyDescent="0.3">
      <c r="A681" s="97" t="s">
        <v>2090</v>
      </c>
      <c r="B681" s="97">
        <f t="shared" si="10"/>
        <v>2728</v>
      </c>
      <c r="C681" s="142" t="s">
        <v>2091</v>
      </c>
      <c r="D681" s="142" t="s">
        <v>2053</v>
      </c>
      <c r="E681" s="97"/>
      <c r="F681" s="97" t="str">
        <f>IFERROR(VLOOKUP(A681,'BPT List'!B:E,4,),"")</f>
        <v>YES</v>
      </c>
    </row>
    <row r="682" spans="1:6" x14ac:dyDescent="0.3">
      <c r="A682" s="97" t="s">
        <v>2092</v>
      </c>
      <c r="B682" s="97">
        <f t="shared" si="10"/>
        <v>2740</v>
      </c>
      <c r="C682" s="142" t="s">
        <v>2093</v>
      </c>
      <c r="D682" s="142" t="s">
        <v>2053</v>
      </c>
      <c r="E682" s="97"/>
      <c r="F682" s="97" t="str">
        <f>IFERROR(VLOOKUP(A682,'BPT List'!B:E,4,),"")</f>
        <v/>
      </c>
    </row>
    <row r="683" spans="1:6" x14ac:dyDescent="0.3">
      <c r="A683" s="97" t="s">
        <v>2094</v>
      </c>
      <c r="B683" s="97">
        <f t="shared" si="10"/>
        <v>2706</v>
      </c>
      <c r="C683" s="142" t="s">
        <v>2095</v>
      </c>
      <c r="D683" s="142" t="s">
        <v>2053</v>
      </c>
      <c r="E683" s="97"/>
      <c r="F683" s="97" t="str">
        <f>IFERROR(VLOOKUP(A683,'BPT List'!B:E,4,),"")</f>
        <v/>
      </c>
    </row>
    <row r="684" spans="1:6" x14ac:dyDescent="0.3">
      <c r="A684" s="97" t="s">
        <v>2096</v>
      </c>
      <c r="B684" s="97">
        <f t="shared" si="10"/>
        <v>2731</v>
      </c>
      <c r="C684" s="142" t="s">
        <v>2097</v>
      </c>
      <c r="D684" s="142" t="s">
        <v>2053</v>
      </c>
      <c r="E684" s="97"/>
      <c r="F684" s="97" t="str">
        <f>IFERROR(VLOOKUP(A684,'BPT List'!B:E,4,),"")</f>
        <v>YES</v>
      </c>
    </row>
    <row r="685" spans="1:6" x14ac:dyDescent="0.3">
      <c r="A685" s="97" t="s">
        <v>2098</v>
      </c>
      <c r="B685" s="97">
        <f t="shared" si="10"/>
        <v>2739</v>
      </c>
      <c r="C685" s="142" t="s">
        <v>2099</v>
      </c>
      <c r="D685" s="142" t="s">
        <v>2053</v>
      </c>
      <c r="E685" s="97"/>
      <c r="F685" s="97" t="str">
        <f>IFERROR(VLOOKUP(A685,'BPT List'!B:E,4,),"")</f>
        <v/>
      </c>
    </row>
    <row r="686" spans="1:6" x14ac:dyDescent="0.3">
      <c r="A686" s="97" t="s">
        <v>2100</v>
      </c>
      <c r="B686" s="97">
        <f t="shared" si="10"/>
        <v>2730</v>
      </c>
      <c r="C686" s="142" t="s">
        <v>2101</v>
      </c>
      <c r="D686" s="142" t="s">
        <v>2053</v>
      </c>
      <c r="E686" s="97"/>
      <c r="F686" s="97" t="str">
        <f>IFERROR(VLOOKUP(A686,'BPT List'!B:E,4,),"")</f>
        <v>YES</v>
      </c>
    </row>
    <row r="687" spans="1:6" x14ac:dyDescent="0.3">
      <c r="A687" s="97" t="s">
        <v>2102</v>
      </c>
      <c r="B687" s="97">
        <f t="shared" si="10"/>
        <v>2732</v>
      </c>
      <c r="C687" s="142" t="s">
        <v>2103</v>
      </c>
      <c r="D687" s="142" t="s">
        <v>2053</v>
      </c>
      <c r="E687" s="97"/>
      <c r="F687" s="97" t="str">
        <f>IFERROR(VLOOKUP(A687,'BPT List'!B:E,4,),"")</f>
        <v>YES</v>
      </c>
    </row>
    <row r="688" spans="1:6" x14ac:dyDescent="0.3">
      <c r="A688" s="97" t="s">
        <v>2104</v>
      </c>
      <c r="B688" s="97">
        <f t="shared" si="10"/>
        <v>2733</v>
      </c>
      <c r="C688" s="142" t="s">
        <v>2105</v>
      </c>
      <c r="D688" s="142" t="s">
        <v>2053</v>
      </c>
      <c r="E688" s="97"/>
      <c r="F688" s="97" t="str">
        <f>IFERROR(VLOOKUP(A688,'BPT List'!B:E,4,),"")</f>
        <v>YES</v>
      </c>
    </row>
    <row r="689" spans="1:6" x14ac:dyDescent="0.3">
      <c r="A689" s="97" t="s">
        <v>2106</v>
      </c>
      <c r="B689" s="97">
        <f t="shared" si="10"/>
        <v>2735</v>
      </c>
      <c r="C689" s="142" t="s">
        <v>2107</v>
      </c>
      <c r="D689" s="142" t="s">
        <v>2053</v>
      </c>
      <c r="E689" s="97"/>
      <c r="F689" s="97" t="str">
        <f>IFERROR(VLOOKUP(A689,'BPT List'!B:E,4,),"")</f>
        <v/>
      </c>
    </row>
    <row r="690" spans="1:6" x14ac:dyDescent="0.3">
      <c r="A690" s="97" t="s">
        <v>2108</v>
      </c>
      <c r="B690" s="97">
        <f t="shared" si="10"/>
        <v>1838</v>
      </c>
      <c r="C690" s="142" t="s">
        <v>2109</v>
      </c>
      <c r="D690" s="142" t="s">
        <v>2110</v>
      </c>
      <c r="E690" s="97"/>
      <c r="F690" s="97" t="str">
        <f>IFERROR(VLOOKUP(A690,'BPT List'!B:E,4,),"")</f>
        <v>YES</v>
      </c>
    </row>
    <row r="691" spans="1:6" x14ac:dyDescent="0.3">
      <c r="A691" s="97" t="s">
        <v>2111</v>
      </c>
      <c r="B691" s="97">
        <f t="shared" si="10"/>
        <v>1840</v>
      </c>
      <c r="C691" s="142" t="s">
        <v>2112</v>
      </c>
      <c r="D691" s="142" t="s">
        <v>2110</v>
      </c>
      <c r="E691" s="97"/>
      <c r="F691" s="97" t="str">
        <f>IFERROR(VLOOKUP(A691,'BPT List'!B:E,4,),"")</f>
        <v>YES</v>
      </c>
    </row>
    <row r="692" spans="1:6" x14ac:dyDescent="0.3">
      <c r="A692" s="97" t="s">
        <v>2113</v>
      </c>
      <c r="B692" s="97">
        <f t="shared" si="10"/>
        <v>1841</v>
      </c>
      <c r="C692" s="142" t="s">
        <v>2114</v>
      </c>
      <c r="D692" s="142" t="s">
        <v>2110</v>
      </c>
      <c r="E692" s="97"/>
      <c r="F692" s="97" t="str">
        <f>IFERROR(VLOOKUP(A692,'BPT List'!B:E,4,),"")</f>
        <v>YES</v>
      </c>
    </row>
    <row r="693" spans="1:6" x14ac:dyDescent="0.3">
      <c r="A693" s="97" t="s">
        <v>2115</v>
      </c>
      <c r="B693" s="97">
        <f t="shared" si="10"/>
        <v>1842</v>
      </c>
      <c r="C693" s="142" t="s">
        <v>2116</v>
      </c>
      <c r="D693" s="142" t="s">
        <v>2110</v>
      </c>
      <c r="E693" s="97"/>
      <c r="F693" s="97" t="str">
        <f>IFERROR(VLOOKUP(A693,'BPT List'!B:E,4,),"")</f>
        <v/>
      </c>
    </row>
    <row r="694" spans="1:6" x14ac:dyDescent="0.3">
      <c r="A694" s="97" t="s">
        <v>2117</v>
      </c>
      <c r="B694" s="97">
        <f t="shared" si="10"/>
        <v>1846</v>
      </c>
      <c r="C694" s="142" t="s">
        <v>2118</v>
      </c>
      <c r="D694" s="142" t="s">
        <v>2110</v>
      </c>
      <c r="E694" s="97"/>
      <c r="F694" s="97" t="str">
        <f>IFERROR(VLOOKUP(A694,'BPT List'!B:E,4,),"")</f>
        <v>YES</v>
      </c>
    </row>
    <row r="695" spans="1:6" x14ac:dyDescent="0.3">
      <c r="A695" s="97" t="s">
        <v>2119</v>
      </c>
      <c r="B695" s="97">
        <f t="shared" si="10"/>
        <v>1847</v>
      </c>
      <c r="C695" s="142" t="s">
        <v>2120</v>
      </c>
      <c r="D695" s="142" t="s">
        <v>2110</v>
      </c>
      <c r="E695" s="97"/>
      <c r="F695" s="97" t="str">
        <f>IFERROR(VLOOKUP(A695,'BPT List'!B:E,4,),"")</f>
        <v/>
      </c>
    </row>
    <row r="696" spans="1:6" x14ac:dyDescent="0.3">
      <c r="A696" s="97" t="s">
        <v>2121</v>
      </c>
      <c r="B696" s="97">
        <f t="shared" si="10"/>
        <v>1848</v>
      </c>
      <c r="C696" s="142" t="s">
        <v>2122</v>
      </c>
      <c r="D696" s="142" t="s">
        <v>2110</v>
      </c>
      <c r="E696" s="97"/>
      <c r="F696" s="97" t="str">
        <f>IFERROR(VLOOKUP(A696,'BPT List'!B:E,4,),"")</f>
        <v>YES</v>
      </c>
    </row>
    <row r="697" spans="1:6" x14ac:dyDescent="0.3">
      <c r="A697" s="97" t="s">
        <v>2123</v>
      </c>
      <c r="B697" s="97">
        <f t="shared" si="10"/>
        <v>1849</v>
      </c>
      <c r="C697" s="142" t="s">
        <v>2124</v>
      </c>
      <c r="D697" s="142" t="s">
        <v>2110</v>
      </c>
      <c r="E697" s="97"/>
      <c r="F697" s="97" t="str">
        <f>IFERROR(VLOOKUP(A697,'BPT List'!B:E,4,),"")</f>
        <v/>
      </c>
    </row>
    <row r="698" spans="1:6" x14ac:dyDescent="0.3">
      <c r="A698" s="97" t="s">
        <v>2125</v>
      </c>
      <c r="B698" s="97">
        <f t="shared" si="10"/>
        <v>1850</v>
      </c>
      <c r="C698" s="142" t="s">
        <v>2126</v>
      </c>
      <c r="D698" s="142" t="s">
        <v>2110</v>
      </c>
      <c r="E698" s="97"/>
      <c r="F698" s="97" t="str">
        <f>IFERROR(VLOOKUP(A698,'BPT List'!B:E,4,),"")</f>
        <v/>
      </c>
    </row>
    <row r="699" spans="1:6" x14ac:dyDescent="0.3">
      <c r="A699" s="97" t="s">
        <v>2127</v>
      </c>
      <c r="B699" s="97">
        <f t="shared" si="10"/>
        <v>1851</v>
      </c>
      <c r="C699" s="142" t="s">
        <v>2128</v>
      </c>
      <c r="D699" s="142" t="s">
        <v>2110</v>
      </c>
      <c r="E699" s="97"/>
      <c r="F699" s="97" t="str">
        <f>IFERROR(VLOOKUP(A699,'BPT List'!B:E,4,),"")</f>
        <v>YES</v>
      </c>
    </row>
    <row r="700" spans="1:6" x14ac:dyDescent="0.3">
      <c r="A700" s="97" t="s">
        <v>2129</v>
      </c>
      <c r="B700" s="97">
        <f t="shared" si="10"/>
        <v>1852</v>
      </c>
      <c r="C700" s="142" t="s">
        <v>2130</v>
      </c>
      <c r="D700" s="142" t="s">
        <v>2110</v>
      </c>
      <c r="E700" s="97"/>
      <c r="F700" s="97" t="str">
        <f>IFERROR(VLOOKUP(A700,'BPT List'!B:E,4,),"")</f>
        <v>YES</v>
      </c>
    </row>
    <row r="701" spans="1:6" x14ac:dyDescent="0.3">
      <c r="A701" s="97" t="s">
        <v>2131</v>
      </c>
      <c r="B701" s="97">
        <f t="shared" si="10"/>
        <v>1853</v>
      </c>
      <c r="C701" s="142" t="s">
        <v>2132</v>
      </c>
      <c r="D701" s="142" t="s">
        <v>2110</v>
      </c>
      <c r="E701" s="97"/>
      <c r="F701" s="97" t="str">
        <f>IFERROR(VLOOKUP(A701,'BPT List'!B:E,4,),"")</f>
        <v>YES</v>
      </c>
    </row>
    <row r="702" spans="1:6" x14ac:dyDescent="0.3">
      <c r="A702" s="97" t="s">
        <v>2133</v>
      </c>
      <c r="B702" s="97">
        <f t="shared" si="10"/>
        <v>1854</v>
      </c>
      <c r="C702" s="142" t="s">
        <v>2134</v>
      </c>
      <c r="D702" s="142" t="s">
        <v>2110</v>
      </c>
      <c r="E702" s="97"/>
      <c r="F702" s="97" t="str">
        <f>IFERROR(VLOOKUP(A702,'BPT List'!B:E,4,),"")</f>
        <v/>
      </c>
    </row>
    <row r="703" spans="1:6" x14ac:dyDescent="0.3">
      <c r="A703" s="97" t="s">
        <v>2135</v>
      </c>
      <c r="B703" s="97">
        <f t="shared" si="10"/>
        <v>1855</v>
      </c>
      <c r="C703" s="142" t="s">
        <v>2136</v>
      </c>
      <c r="D703" s="142" t="s">
        <v>2110</v>
      </c>
      <c r="E703" s="97"/>
      <c r="F703" s="97" t="str">
        <f>IFERROR(VLOOKUP(A703,'BPT List'!B:E,4,),"")</f>
        <v/>
      </c>
    </row>
    <row r="704" spans="1:6" x14ac:dyDescent="0.3">
      <c r="A704" s="97" t="s">
        <v>2137</v>
      </c>
      <c r="B704" s="97">
        <f t="shared" si="10"/>
        <v>1856</v>
      </c>
      <c r="C704" s="142" t="s">
        <v>2138</v>
      </c>
      <c r="D704" s="142" t="s">
        <v>2110</v>
      </c>
      <c r="E704" s="97"/>
      <c r="F704" s="97" t="str">
        <f>IFERROR(VLOOKUP(A704,'BPT List'!B:E,4,),"")</f>
        <v/>
      </c>
    </row>
    <row r="705" spans="1:6" x14ac:dyDescent="0.3">
      <c r="A705" s="97" t="s">
        <v>2139</v>
      </c>
      <c r="B705" s="97">
        <f t="shared" si="10"/>
        <v>1857</v>
      </c>
      <c r="C705" s="142" t="s">
        <v>2140</v>
      </c>
      <c r="D705" s="142" t="s">
        <v>2110</v>
      </c>
      <c r="E705" s="97"/>
      <c r="F705" s="97" t="str">
        <f>IFERROR(VLOOKUP(A705,'BPT List'!B:E,4,),"")</f>
        <v/>
      </c>
    </row>
    <row r="706" spans="1:6" x14ac:dyDescent="0.3">
      <c r="A706" s="97" t="s">
        <v>2141</v>
      </c>
      <c r="B706" s="97">
        <f t="shared" si="10"/>
        <v>1858</v>
      </c>
      <c r="C706" s="142" t="s">
        <v>2142</v>
      </c>
      <c r="D706" s="142" t="s">
        <v>2110</v>
      </c>
      <c r="E706" s="97"/>
      <c r="F706" s="97" t="str">
        <f>IFERROR(VLOOKUP(A706,'BPT List'!B:E,4,),"")</f>
        <v/>
      </c>
    </row>
    <row r="707" spans="1:6" x14ac:dyDescent="0.3">
      <c r="A707" s="97" t="s">
        <v>2143</v>
      </c>
      <c r="B707" s="97">
        <f t="shared" ref="B707:B770" si="11">VALUE(RIGHT(A707,4))</f>
        <v>1863</v>
      </c>
      <c r="C707" s="142" t="s">
        <v>2144</v>
      </c>
      <c r="D707" s="142" t="s">
        <v>2110</v>
      </c>
      <c r="E707" s="97"/>
      <c r="F707" s="97" t="str">
        <f>IFERROR(VLOOKUP(A707,'BPT List'!B:E,4,),"")</f>
        <v/>
      </c>
    </row>
    <row r="708" spans="1:6" x14ac:dyDescent="0.3">
      <c r="A708" s="97" t="s">
        <v>2145</v>
      </c>
      <c r="B708" s="97">
        <f t="shared" si="11"/>
        <v>1864</v>
      </c>
      <c r="C708" s="142" t="s">
        <v>2146</v>
      </c>
      <c r="D708" s="142" t="s">
        <v>2110</v>
      </c>
      <c r="E708" s="97"/>
      <c r="F708" s="97" t="str">
        <f>IFERROR(VLOOKUP(A708,'BPT List'!B:E,4,),"")</f>
        <v/>
      </c>
    </row>
    <row r="709" spans="1:6" x14ac:dyDescent="0.3">
      <c r="A709" s="97" t="s">
        <v>2147</v>
      </c>
      <c r="B709" s="97">
        <f t="shared" si="11"/>
        <v>1865</v>
      </c>
      <c r="C709" s="142" t="s">
        <v>2148</v>
      </c>
      <c r="D709" s="142" t="s">
        <v>2110</v>
      </c>
      <c r="E709" s="97"/>
      <c r="F709" s="97" t="str">
        <f>IFERROR(VLOOKUP(A709,'BPT List'!B:E,4,),"")</f>
        <v/>
      </c>
    </row>
    <row r="710" spans="1:6" x14ac:dyDescent="0.3">
      <c r="A710" s="97" t="s">
        <v>2149</v>
      </c>
      <c r="B710" s="97">
        <f t="shared" si="11"/>
        <v>1866</v>
      </c>
      <c r="C710" s="142" t="s">
        <v>2150</v>
      </c>
      <c r="D710" s="142" t="s">
        <v>2110</v>
      </c>
      <c r="E710" s="97"/>
      <c r="F710" s="97" t="str">
        <f>IFERROR(VLOOKUP(A710,'BPT List'!B:E,4,),"")</f>
        <v/>
      </c>
    </row>
    <row r="711" spans="1:6" x14ac:dyDescent="0.3">
      <c r="A711" s="97" t="s">
        <v>2151</v>
      </c>
      <c r="B711" s="97">
        <f t="shared" si="11"/>
        <v>1867</v>
      </c>
      <c r="C711" s="142" t="s">
        <v>2152</v>
      </c>
      <c r="D711" s="142" t="s">
        <v>2110</v>
      </c>
      <c r="E711" s="97"/>
      <c r="F711" s="97" t="str">
        <f>IFERROR(VLOOKUP(A711,'BPT List'!B:E,4,),"")</f>
        <v>YES</v>
      </c>
    </row>
    <row r="712" spans="1:6" x14ac:dyDescent="0.3">
      <c r="A712" s="97" t="s">
        <v>2153</v>
      </c>
      <c r="B712" s="97">
        <f t="shared" si="11"/>
        <v>1911</v>
      </c>
      <c r="C712" s="142" t="s">
        <v>2154</v>
      </c>
      <c r="D712" s="142" t="s">
        <v>2110</v>
      </c>
      <c r="E712" s="97"/>
      <c r="F712" s="97" t="str">
        <f>IFERROR(VLOOKUP(A712,'BPT List'!B:E,4,),"")</f>
        <v/>
      </c>
    </row>
    <row r="713" spans="1:6" x14ac:dyDescent="0.3">
      <c r="A713" s="97" t="s">
        <v>2155</v>
      </c>
      <c r="B713" s="97">
        <f t="shared" si="11"/>
        <v>1868</v>
      </c>
      <c r="C713" s="142" t="s">
        <v>2156</v>
      </c>
      <c r="D713" s="142" t="s">
        <v>2110</v>
      </c>
      <c r="E713" s="97"/>
      <c r="F713" s="97" t="str">
        <f>IFERROR(VLOOKUP(A713,'BPT List'!B:E,4,),"")</f>
        <v/>
      </c>
    </row>
    <row r="714" spans="1:6" x14ac:dyDescent="0.3">
      <c r="A714" s="97" t="s">
        <v>2157</v>
      </c>
      <c r="B714" s="97">
        <f t="shared" si="11"/>
        <v>1869</v>
      </c>
      <c r="C714" s="142" t="s">
        <v>2158</v>
      </c>
      <c r="D714" s="142" t="s">
        <v>2110</v>
      </c>
      <c r="E714" s="97"/>
      <c r="F714" s="97" t="str">
        <f>IFERROR(VLOOKUP(A714,'BPT List'!B:E,4,),"")</f>
        <v>YES</v>
      </c>
    </row>
    <row r="715" spans="1:6" x14ac:dyDescent="0.3">
      <c r="A715" s="97" t="s">
        <v>2159</v>
      </c>
      <c r="B715" s="97">
        <f t="shared" si="11"/>
        <v>1870</v>
      </c>
      <c r="C715" s="142" t="s">
        <v>2160</v>
      </c>
      <c r="D715" s="142" t="s">
        <v>2110</v>
      </c>
      <c r="E715" s="97"/>
      <c r="F715" s="97" t="str">
        <f>IFERROR(VLOOKUP(A715,'BPT List'!B:E,4,),"")</f>
        <v/>
      </c>
    </row>
    <row r="716" spans="1:6" x14ac:dyDescent="0.3">
      <c r="A716" s="97" t="s">
        <v>2161</v>
      </c>
      <c r="B716" s="97">
        <f t="shared" si="11"/>
        <v>1871</v>
      </c>
      <c r="C716" s="142" t="s">
        <v>2162</v>
      </c>
      <c r="D716" s="142" t="s">
        <v>2110</v>
      </c>
      <c r="E716" s="97"/>
      <c r="F716" s="97" t="str">
        <f>IFERROR(VLOOKUP(A716,'BPT List'!B:E,4,),"")</f>
        <v>YES</v>
      </c>
    </row>
    <row r="717" spans="1:6" x14ac:dyDescent="0.3">
      <c r="A717" s="97" t="s">
        <v>2163</v>
      </c>
      <c r="B717" s="97">
        <f t="shared" si="11"/>
        <v>1872</v>
      </c>
      <c r="C717" s="142" t="s">
        <v>2164</v>
      </c>
      <c r="D717" s="142" t="s">
        <v>2110</v>
      </c>
      <c r="E717" s="97"/>
      <c r="F717" s="97" t="str">
        <f>IFERROR(VLOOKUP(A717,'BPT List'!B:E,4,),"")</f>
        <v/>
      </c>
    </row>
    <row r="718" spans="1:6" x14ac:dyDescent="0.3">
      <c r="A718" s="97" t="s">
        <v>2165</v>
      </c>
      <c r="B718" s="97">
        <f t="shared" si="11"/>
        <v>1873</v>
      </c>
      <c r="C718" s="142" t="s">
        <v>2166</v>
      </c>
      <c r="D718" s="142" t="s">
        <v>2110</v>
      </c>
      <c r="E718" s="97"/>
      <c r="F718" s="97" t="str">
        <f>IFERROR(VLOOKUP(A718,'BPT List'!B:E,4,),"")</f>
        <v/>
      </c>
    </row>
    <row r="719" spans="1:6" x14ac:dyDescent="0.3">
      <c r="A719" s="97" t="s">
        <v>2167</v>
      </c>
      <c r="B719" s="97">
        <f t="shared" si="11"/>
        <v>1875</v>
      </c>
      <c r="C719" s="142" t="s">
        <v>2168</v>
      </c>
      <c r="D719" s="142" t="s">
        <v>2110</v>
      </c>
      <c r="E719" s="97"/>
      <c r="F719" s="97" t="str">
        <f>IFERROR(VLOOKUP(A719,'BPT List'!B:E,4,),"")</f>
        <v/>
      </c>
    </row>
    <row r="720" spans="1:6" x14ac:dyDescent="0.3">
      <c r="A720" s="97" t="s">
        <v>2169</v>
      </c>
      <c r="B720" s="97">
        <f t="shared" si="11"/>
        <v>1876</v>
      </c>
      <c r="C720" s="142" t="s">
        <v>2170</v>
      </c>
      <c r="D720" s="142" t="s">
        <v>2110</v>
      </c>
      <c r="E720" s="97"/>
      <c r="F720" s="97" t="str">
        <f>IFERROR(VLOOKUP(A720,'BPT List'!B:E,4,),"")</f>
        <v/>
      </c>
    </row>
    <row r="721" spans="1:6" x14ac:dyDescent="0.3">
      <c r="A721" s="97" t="s">
        <v>2171</v>
      </c>
      <c r="B721" s="97">
        <f t="shared" si="11"/>
        <v>1877</v>
      </c>
      <c r="C721" s="142" t="s">
        <v>2172</v>
      </c>
      <c r="D721" s="142" t="s">
        <v>2110</v>
      </c>
      <c r="E721" s="97"/>
      <c r="F721" s="97" t="str">
        <f>IFERROR(VLOOKUP(A721,'BPT List'!B:E,4,),"")</f>
        <v>YES</v>
      </c>
    </row>
    <row r="722" spans="1:6" x14ac:dyDescent="0.3">
      <c r="A722" s="97" t="s">
        <v>2173</v>
      </c>
      <c r="B722" s="97">
        <f t="shared" si="11"/>
        <v>1878</v>
      </c>
      <c r="C722" s="142" t="s">
        <v>2174</v>
      </c>
      <c r="D722" s="142" t="s">
        <v>2110</v>
      </c>
      <c r="E722" s="97"/>
      <c r="F722" s="97" t="str">
        <f>IFERROR(VLOOKUP(A722,'BPT List'!B:E,4,),"")</f>
        <v/>
      </c>
    </row>
    <row r="723" spans="1:6" x14ac:dyDescent="0.3">
      <c r="A723" s="97" t="s">
        <v>2175</v>
      </c>
      <c r="B723" s="97">
        <f t="shared" si="11"/>
        <v>1879</v>
      </c>
      <c r="C723" s="142" t="s">
        <v>2176</v>
      </c>
      <c r="D723" s="142" t="s">
        <v>2110</v>
      </c>
      <c r="E723" s="97"/>
      <c r="F723" s="97" t="str">
        <f>IFERROR(VLOOKUP(A723,'BPT List'!B:E,4,),"")</f>
        <v/>
      </c>
    </row>
    <row r="724" spans="1:6" x14ac:dyDescent="0.3">
      <c r="A724" s="97" t="s">
        <v>2177</v>
      </c>
      <c r="B724" s="97">
        <f t="shared" si="11"/>
        <v>1880</v>
      </c>
      <c r="C724" s="142" t="s">
        <v>2178</v>
      </c>
      <c r="D724" s="142" t="s">
        <v>2110</v>
      </c>
      <c r="E724" s="97"/>
      <c r="F724" s="97" t="str">
        <f>IFERROR(VLOOKUP(A724,'BPT List'!B:E,4,),"")</f>
        <v>YES</v>
      </c>
    </row>
    <row r="725" spans="1:6" x14ac:dyDescent="0.3">
      <c r="A725" s="97" t="s">
        <v>2179</v>
      </c>
      <c r="B725" s="97">
        <f t="shared" si="11"/>
        <v>1882</v>
      </c>
      <c r="C725" s="142" t="s">
        <v>2180</v>
      </c>
      <c r="D725" s="142" t="s">
        <v>2110</v>
      </c>
      <c r="E725" s="97"/>
      <c r="F725" s="97" t="str">
        <f>IFERROR(VLOOKUP(A725,'BPT List'!B:E,4,),"")</f>
        <v/>
      </c>
    </row>
    <row r="726" spans="1:6" x14ac:dyDescent="0.3">
      <c r="A726" s="97" t="s">
        <v>2181</v>
      </c>
      <c r="B726" s="97">
        <f t="shared" si="11"/>
        <v>1915</v>
      </c>
      <c r="C726" s="142" t="s">
        <v>2182</v>
      </c>
      <c r="D726" s="142" t="s">
        <v>2110</v>
      </c>
      <c r="E726" s="97"/>
      <c r="F726" s="97" t="str">
        <f>IFERROR(VLOOKUP(A726,'BPT List'!B:E,4,),"")</f>
        <v/>
      </c>
    </row>
    <row r="727" spans="1:6" x14ac:dyDescent="0.3">
      <c r="A727" s="97" t="s">
        <v>2183</v>
      </c>
      <c r="B727" s="97">
        <f t="shared" si="11"/>
        <v>1883</v>
      </c>
      <c r="C727" s="142" t="s">
        <v>2184</v>
      </c>
      <c r="D727" s="142" t="s">
        <v>2110</v>
      </c>
      <c r="E727" s="97"/>
      <c r="F727" s="97" t="str">
        <f>IFERROR(VLOOKUP(A727,'BPT List'!B:E,4,),"")</f>
        <v/>
      </c>
    </row>
    <row r="728" spans="1:6" x14ac:dyDescent="0.3">
      <c r="A728" s="97" t="s">
        <v>2185</v>
      </c>
      <c r="B728" s="97">
        <f t="shared" si="11"/>
        <v>1884</v>
      </c>
      <c r="C728" s="142" t="s">
        <v>2186</v>
      </c>
      <c r="D728" s="142" t="s">
        <v>2110</v>
      </c>
      <c r="E728" s="97"/>
      <c r="F728" s="97" t="str">
        <f>IFERROR(VLOOKUP(A728,'BPT List'!B:E,4,),"")</f>
        <v/>
      </c>
    </row>
    <row r="729" spans="1:6" x14ac:dyDescent="0.3">
      <c r="A729" s="97" t="s">
        <v>2187</v>
      </c>
      <c r="B729" s="97">
        <f t="shared" si="11"/>
        <v>1886</v>
      </c>
      <c r="C729" s="142" t="s">
        <v>2188</v>
      </c>
      <c r="D729" s="142" t="s">
        <v>2110</v>
      </c>
      <c r="E729" s="97"/>
      <c r="F729" s="97" t="str">
        <f>IFERROR(VLOOKUP(A729,'BPT List'!B:E,4,),"")</f>
        <v/>
      </c>
    </row>
    <row r="730" spans="1:6" x14ac:dyDescent="0.3">
      <c r="A730" s="97" t="s">
        <v>2189</v>
      </c>
      <c r="B730" s="97">
        <f t="shared" si="11"/>
        <v>1887</v>
      </c>
      <c r="C730" s="142" t="s">
        <v>2190</v>
      </c>
      <c r="D730" s="142" t="s">
        <v>2110</v>
      </c>
      <c r="E730" s="97"/>
      <c r="F730" s="97" t="str">
        <f>IFERROR(VLOOKUP(A730,'BPT List'!B:E,4,),"")</f>
        <v/>
      </c>
    </row>
    <row r="731" spans="1:6" x14ac:dyDescent="0.3">
      <c r="A731" s="97" t="s">
        <v>2191</v>
      </c>
      <c r="B731" s="97">
        <f t="shared" si="11"/>
        <v>1888</v>
      </c>
      <c r="C731" s="142" t="s">
        <v>2192</v>
      </c>
      <c r="D731" s="142" t="s">
        <v>2110</v>
      </c>
      <c r="E731" s="97"/>
      <c r="F731" s="97" t="str">
        <f>IFERROR(VLOOKUP(A731,'BPT List'!B:E,4,),"")</f>
        <v/>
      </c>
    </row>
    <row r="732" spans="1:6" x14ac:dyDescent="0.3">
      <c r="A732" s="97" t="s">
        <v>2193</v>
      </c>
      <c r="B732" s="97">
        <f t="shared" si="11"/>
        <v>1889</v>
      </c>
      <c r="C732" s="142" t="s">
        <v>2194</v>
      </c>
      <c r="D732" s="142" t="s">
        <v>2110</v>
      </c>
      <c r="E732" s="97"/>
      <c r="F732" s="97" t="str">
        <f>IFERROR(VLOOKUP(A732,'BPT List'!B:E,4,),"")</f>
        <v/>
      </c>
    </row>
    <row r="733" spans="1:6" x14ac:dyDescent="0.3">
      <c r="A733" s="97" t="s">
        <v>2195</v>
      </c>
      <c r="B733" s="97">
        <f t="shared" si="11"/>
        <v>1890</v>
      </c>
      <c r="C733" s="142" t="s">
        <v>2196</v>
      </c>
      <c r="D733" s="142" t="s">
        <v>2110</v>
      </c>
      <c r="E733" s="97"/>
      <c r="F733" s="97" t="str">
        <f>IFERROR(VLOOKUP(A733,'BPT List'!B:E,4,),"")</f>
        <v>YES</v>
      </c>
    </row>
    <row r="734" spans="1:6" x14ac:dyDescent="0.3">
      <c r="A734" s="97" t="s">
        <v>2197</v>
      </c>
      <c r="B734" s="97">
        <f t="shared" si="11"/>
        <v>1892</v>
      </c>
      <c r="C734" s="142" t="s">
        <v>2198</v>
      </c>
      <c r="D734" s="142" t="s">
        <v>2110</v>
      </c>
      <c r="E734" s="97"/>
      <c r="F734" s="97" t="str">
        <f>IFERROR(VLOOKUP(A734,'BPT List'!B:E,4,),"")</f>
        <v/>
      </c>
    </row>
    <row r="735" spans="1:6" x14ac:dyDescent="0.3">
      <c r="A735" s="97" t="s">
        <v>2199</v>
      </c>
      <c r="B735" s="97">
        <f t="shared" si="11"/>
        <v>1893</v>
      </c>
      <c r="C735" s="142" t="s">
        <v>2200</v>
      </c>
      <c r="D735" s="142" t="s">
        <v>2110</v>
      </c>
      <c r="E735" s="97"/>
      <c r="F735" s="97" t="str">
        <f>IFERROR(VLOOKUP(A735,'BPT List'!B:E,4,),"")</f>
        <v>YES</v>
      </c>
    </row>
    <row r="736" spans="1:6" x14ac:dyDescent="0.3">
      <c r="A736" s="97" t="s">
        <v>2201</v>
      </c>
      <c r="B736" s="97">
        <f t="shared" si="11"/>
        <v>1894</v>
      </c>
      <c r="C736" s="142" t="s">
        <v>2202</v>
      </c>
      <c r="D736" s="142" t="s">
        <v>2110</v>
      </c>
      <c r="E736" s="97"/>
      <c r="F736" s="97" t="str">
        <f>IFERROR(VLOOKUP(A736,'BPT List'!B:E,4,),"")</f>
        <v/>
      </c>
    </row>
    <row r="737" spans="1:6" x14ac:dyDescent="0.3">
      <c r="A737" s="97" t="s">
        <v>2203</v>
      </c>
      <c r="B737" s="97">
        <f t="shared" si="11"/>
        <v>1895</v>
      </c>
      <c r="C737" s="142" t="s">
        <v>2204</v>
      </c>
      <c r="D737" s="142" t="s">
        <v>2110</v>
      </c>
      <c r="E737" s="97"/>
      <c r="F737" s="97" t="str">
        <f>IFERROR(VLOOKUP(A737,'BPT List'!B:E,4,),"")</f>
        <v/>
      </c>
    </row>
    <row r="738" spans="1:6" x14ac:dyDescent="0.3">
      <c r="A738" s="97" t="s">
        <v>2205</v>
      </c>
      <c r="B738" s="97">
        <f t="shared" si="11"/>
        <v>1896</v>
      </c>
      <c r="C738" s="142" t="s">
        <v>2206</v>
      </c>
      <c r="D738" s="142" t="s">
        <v>2110</v>
      </c>
      <c r="E738" s="97"/>
      <c r="F738" s="97" t="str">
        <f>IFERROR(VLOOKUP(A738,'BPT List'!B:E,4,),"")</f>
        <v/>
      </c>
    </row>
    <row r="739" spans="1:6" x14ac:dyDescent="0.3">
      <c r="A739" s="97" t="s">
        <v>2207</v>
      </c>
      <c r="B739" s="97">
        <f t="shared" si="11"/>
        <v>1897</v>
      </c>
      <c r="C739" s="142" t="s">
        <v>2208</v>
      </c>
      <c r="D739" s="142" t="s">
        <v>2110</v>
      </c>
      <c r="E739" s="97"/>
      <c r="F739" s="97" t="str">
        <f>IFERROR(VLOOKUP(A739,'BPT List'!B:E,4,),"")</f>
        <v/>
      </c>
    </row>
    <row r="740" spans="1:6" x14ac:dyDescent="0.3">
      <c r="A740" s="97" t="s">
        <v>2209</v>
      </c>
      <c r="B740" s="97">
        <f t="shared" si="11"/>
        <v>1899</v>
      </c>
      <c r="C740" s="142" t="s">
        <v>2210</v>
      </c>
      <c r="D740" s="142" t="s">
        <v>2110</v>
      </c>
      <c r="E740" s="97"/>
      <c r="F740" s="97" t="str">
        <f>IFERROR(VLOOKUP(A740,'BPT List'!B:E,4,),"")</f>
        <v>YES</v>
      </c>
    </row>
    <row r="741" spans="1:6" x14ac:dyDescent="0.3">
      <c r="A741" s="97" t="s">
        <v>2211</v>
      </c>
      <c r="B741" s="97">
        <f t="shared" si="11"/>
        <v>1900</v>
      </c>
      <c r="C741" s="142" t="s">
        <v>2212</v>
      </c>
      <c r="D741" s="142" t="s">
        <v>2110</v>
      </c>
      <c r="E741" s="97"/>
      <c r="F741" s="97" t="str">
        <f>IFERROR(VLOOKUP(A741,'BPT List'!B:E,4,),"")</f>
        <v/>
      </c>
    </row>
    <row r="742" spans="1:6" x14ac:dyDescent="0.3">
      <c r="A742" s="97" t="s">
        <v>2213</v>
      </c>
      <c r="B742" s="97">
        <f t="shared" si="11"/>
        <v>1901</v>
      </c>
      <c r="C742" s="142" t="s">
        <v>2214</v>
      </c>
      <c r="D742" s="142" t="s">
        <v>2110</v>
      </c>
      <c r="E742" s="97"/>
      <c r="F742" s="97" t="str">
        <f>IFERROR(VLOOKUP(A742,'BPT List'!B:E,4,),"")</f>
        <v/>
      </c>
    </row>
    <row r="743" spans="1:6" x14ac:dyDescent="0.3">
      <c r="A743" s="97" t="s">
        <v>2215</v>
      </c>
      <c r="B743" s="97">
        <f t="shared" si="11"/>
        <v>1902</v>
      </c>
      <c r="C743" s="142" t="s">
        <v>2216</v>
      </c>
      <c r="D743" s="142" t="s">
        <v>2110</v>
      </c>
      <c r="E743" s="97"/>
      <c r="F743" s="97" t="str">
        <f>IFERROR(VLOOKUP(A743,'BPT List'!B:E,4,),"")</f>
        <v>YES</v>
      </c>
    </row>
    <row r="744" spans="1:6" x14ac:dyDescent="0.3">
      <c r="A744" s="97" t="s">
        <v>2217</v>
      </c>
      <c r="B744" s="97">
        <f t="shared" si="11"/>
        <v>1904</v>
      </c>
      <c r="C744" s="142" t="s">
        <v>2218</v>
      </c>
      <c r="D744" s="142" t="s">
        <v>2110</v>
      </c>
      <c r="E744" s="97"/>
      <c r="F744" s="97" t="str">
        <f>IFERROR(VLOOKUP(A744,'BPT List'!B:E,4,),"")</f>
        <v/>
      </c>
    </row>
    <row r="745" spans="1:6" x14ac:dyDescent="0.3">
      <c r="A745" s="97" t="s">
        <v>2219</v>
      </c>
      <c r="B745" s="97">
        <f t="shared" si="11"/>
        <v>1908</v>
      </c>
      <c r="C745" s="142" t="s">
        <v>2220</v>
      </c>
      <c r="D745" s="142" t="s">
        <v>2110</v>
      </c>
      <c r="E745" s="97"/>
      <c r="F745" s="97" t="str">
        <f>IFERROR(VLOOKUP(A745,'BPT List'!B:E,4,),"")</f>
        <v/>
      </c>
    </row>
    <row r="746" spans="1:6" x14ac:dyDescent="0.3">
      <c r="A746" s="97" t="s">
        <v>2221</v>
      </c>
      <c r="B746" s="97">
        <f t="shared" si="11"/>
        <v>1909</v>
      </c>
      <c r="C746" s="142" t="s">
        <v>2222</v>
      </c>
      <c r="D746" s="142" t="s">
        <v>2110</v>
      </c>
      <c r="E746" s="97"/>
      <c r="F746" s="97" t="str">
        <f>IFERROR(VLOOKUP(A746,'BPT List'!B:E,4,),"")</f>
        <v/>
      </c>
    </row>
    <row r="747" spans="1:6" x14ac:dyDescent="0.3">
      <c r="A747" s="97" t="s">
        <v>2223</v>
      </c>
      <c r="B747" s="97">
        <f t="shared" si="11"/>
        <v>1910</v>
      </c>
      <c r="C747" s="142" t="s">
        <v>2224</v>
      </c>
      <c r="D747" s="142" t="s">
        <v>2110</v>
      </c>
      <c r="E747" s="97"/>
      <c r="F747" s="97" t="str">
        <f>IFERROR(VLOOKUP(A747,'BPT List'!B:E,4,),"")</f>
        <v>YES</v>
      </c>
    </row>
    <row r="748" spans="1:6" x14ac:dyDescent="0.3">
      <c r="A748" s="97" t="s">
        <v>2225</v>
      </c>
      <c r="B748" s="97">
        <f t="shared" si="11"/>
        <v>1912</v>
      </c>
      <c r="C748" s="142" t="s">
        <v>2226</v>
      </c>
      <c r="D748" s="142" t="s">
        <v>2110</v>
      </c>
      <c r="E748" s="97"/>
      <c r="F748" s="97" t="str">
        <f>IFERROR(VLOOKUP(A748,'BPT List'!B:E,4,),"")</f>
        <v>YES</v>
      </c>
    </row>
    <row r="749" spans="1:6" x14ac:dyDescent="0.3">
      <c r="A749" s="97" t="s">
        <v>2227</v>
      </c>
      <c r="B749" s="97">
        <f t="shared" si="11"/>
        <v>1913</v>
      </c>
      <c r="C749" s="142" t="s">
        <v>2228</v>
      </c>
      <c r="D749" s="142" t="s">
        <v>2110</v>
      </c>
      <c r="E749" s="97"/>
      <c r="F749" s="97" t="str">
        <f>IFERROR(VLOOKUP(A749,'BPT List'!B:E,4,),"")</f>
        <v/>
      </c>
    </row>
    <row r="750" spans="1:6" x14ac:dyDescent="0.3">
      <c r="A750" s="97" t="s">
        <v>2229</v>
      </c>
      <c r="B750" s="97">
        <f t="shared" si="11"/>
        <v>3550</v>
      </c>
      <c r="C750" s="142" t="s">
        <v>2230</v>
      </c>
      <c r="D750" s="142" t="s">
        <v>2110</v>
      </c>
      <c r="E750" s="97"/>
      <c r="F750" s="97" t="str">
        <f>IFERROR(VLOOKUP(A750,'BPT List'!B:E,4,),"")</f>
        <v/>
      </c>
    </row>
    <row r="751" spans="1:6" x14ac:dyDescent="0.3">
      <c r="A751" s="97" t="s">
        <v>2231</v>
      </c>
      <c r="B751" s="97">
        <f t="shared" si="11"/>
        <v>3101</v>
      </c>
      <c r="C751" s="142" t="s">
        <v>2232</v>
      </c>
      <c r="D751" s="142" t="s">
        <v>2233</v>
      </c>
      <c r="E751" s="97"/>
      <c r="F751" s="97" t="str">
        <f>IFERROR(VLOOKUP(A751,'BPT List'!B:E,4,),"")</f>
        <v/>
      </c>
    </row>
    <row r="752" spans="1:6" x14ac:dyDescent="0.3">
      <c r="A752" s="97" t="s">
        <v>2234</v>
      </c>
      <c r="B752" s="97">
        <f t="shared" si="11"/>
        <v>3102</v>
      </c>
      <c r="C752" s="142" t="s">
        <v>2235</v>
      </c>
      <c r="D752" s="142" t="s">
        <v>2233</v>
      </c>
      <c r="E752" s="97"/>
      <c r="F752" s="97" t="str">
        <f>IFERROR(VLOOKUP(A752,'BPT List'!B:E,4,),"")</f>
        <v/>
      </c>
    </row>
    <row r="753" spans="1:6" x14ac:dyDescent="0.3">
      <c r="A753" s="97" t="s">
        <v>2236</v>
      </c>
      <c r="B753" s="97">
        <f t="shared" si="11"/>
        <v>3103</v>
      </c>
      <c r="C753" s="142" t="s">
        <v>2237</v>
      </c>
      <c r="D753" s="142" t="s">
        <v>2233</v>
      </c>
      <c r="E753" s="97"/>
      <c r="F753" s="97" t="str">
        <f>IFERROR(VLOOKUP(A753,'BPT List'!B:E,4,),"")</f>
        <v/>
      </c>
    </row>
    <row r="754" spans="1:6" x14ac:dyDescent="0.3">
      <c r="A754" s="97" t="s">
        <v>2238</v>
      </c>
      <c r="B754" s="97">
        <f t="shared" si="11"/>
        <v>3104</v>
      </c>
      <c r="C754" s="142" t="s">
        <v>2239</v>
      </c>
      <c r="D754" s="142" t="s">
        <v>2233</v>
      </c>
      <c r="E754" s="97"/>
      <c r="F754" s="97" t="str">
        <f>IFERROR(VLOOKUP(A754,'BPT List'!B:E,4,),"")</f>
        <v/>
      </c>
    </row>
    <row r="755" spans="1:6" x14ac:dyDescent="0.3">
      <c r="A755" s="97" t="s">
        <v>2240</v>
      </c>
      <c r="B755" s="97">
        <f t="shared" si="11"/>
        <v>3105</v>
      </c>
      <c r="C755" s="142" t="s">
        <v>2241</v>
      </c>
      <c r="D755" s="142" t="s">
        <v>2233</v>
      </c>
      <c r="E755" s="97"/>
      <c r="F755" s="97" t="str">
        <f>IFERROR(VLOOKUP(A755,'BPT List'!B:E,4,),"")</f>
        <v/>
      </c>
    </row>
    <row r="756" spans="1:6" x14ac:dyDescent="0.3">
      <c r="A756" s="97" t="s">
        <v>2242</v>
      </c>
      <c r="B756" s="97">
        <f t="shared" si="11"/>
        <v>3106</v>
      </c>
      <c r="C756" s="142" t="s">
        <v>2243</v>
      </c>
      <c r="D756" s="142" t="s">
        <v>2233</v>
      </c>
      <c r="E756" s="97"/>
      <c r="F756" s="97" t="str">
        <f>IFERROR(VLOOKUP(A756,'BPT List'!B:E,4,),"")</f>
        <v/>
      </c>
    </row>
    <row r="757" spans="1:6" x14ac:dyDescent="0.3">
      <c r="A757" s="97" t="s">
        <v>2244</v>
      </c>
      <c r="B757" s="97">
        <f t="shared" si="11"/>
        <v>3107</v>
      </c>
      <c r="C757" s="142" t="s">
        <v>2245</v>
      </c>
      <c r="D757" s="142" t="s">
        <v>2233</v>
      </c>
      <c r="E757" s="97"/>
      <c r="F757" s="97" t="str">
        <f>IFERROR(VLOOKUP(A757,'BPT List'!B:E,4,),"")</f>
        <v/>
      </c>
    </row>
    <row r="758" spans="1:6" x14ac:dyDescent="0.3">
      <c r="A758" s="97" t="s">
        <v>2246</v>
      </c>
      <c r="B758" s="97">
        <f t="shared" si="11"/>
        <v>3126</v>
      </c>
      <c r="C758" s="142" t="s">
        <v>2247</v>
      </c>
      <c r="D758" s="142" t="s">
        <v>2233</v>
      </c>
      <c r="E758" s="97"/>
      <c r="F758" s="97" t="str">
        <f>IFERROR(VLOOKUP(A758,'BPT List'!B:E,4,),"")</f>
        <v/>
      </c>
    </row>
    <row r="759" spans="1:6" x14ac:dyDescent="0.3">
      <c r="A759" s="97" t="s">
        <v>2248</v>
      </c>
      <c r="B759" s="97">
        <f t="shared" si="11"/>
        <v>3108</v>
      </c>
      <c r="C759" s="142" t="s">
        <v>2249</v>
      </c>
      <c r="D759" s="142" t="s">
        <v>2233</v>
      </c>
      <c r="E759" s="97"/>
      <c r="F759" s="97" t="str">
        <f>IFERROR(VLOOKUP(A759,'BPT List'!B:E,4,),"")</f>
        <v/>
      </c>
    </row>
    <row r="760" spans="1:6" x14ac:dyDescent="0.3">
      <c r="A760" s="97" t="s">
        <v>2250</v>
      </c>
      <c r="B760" s="97">
        <f t="shared" si="11"/>
        <v>3128</v>
      </c>
      <c r="C760" s="142" t="s">
        <v>2251</v>
      </c>
      <c r="D760" s="142" t="s">
        <v>2233</v>
      </c>
      <c r="E760" s="97"/>
      <c r="F760" s="97" t="str">
        <f>IFERROR(VLOOKUP(A760,'BPT List'!B:E,4,),"")</f>
        <v/>
      </c>
    </row>
    <row r="761" spans="1:6" x14ac:dyDescent="0.3">
      <c r="A761" s="97" t="s">
        <v>2252</v>
      </c>
      <c r="B761" s="97">
        <f t="shared" si="11"/>
        <v>3111</v>
      </c>
      <c r="C761" s="142" t="s">
        <v>2253</v>
      </c>
      <c r="D761" s="142" t="s">
        <v>2233</v>
      </c>
      <c r="E761" s="97"/>
      <c r="F761" s="97" t="str">
        <f>IFERROR(VLOOKUP(A761,'BPT List'!B:E,4,),"")</f>
        <v/>
      </c>
    </row>
    <row r="762" spans="1:6" x14ac:dyDescent="0.3">
      <c r="A762" s="97" t="s">
        <v>2254</v>
      </c>
      <c r="B762" s="97">
        <f t="shared" si="11"/>
        <v>3112</v>
      </c>
      <c r="C762" s="142" t="s">
        <v>2255</v>
      </c>
      <c r="D762" s="142" t="s">
        <v>2233</v>
      </c>
      <c r="E762" s="97"/>
      <c r="F762" s="97" t="str">
        <f>IFERROR(VLOOKUP(A762,'BPT List'!B:E,4,),"")</f>
        <v/>
      </c>
    </row>
    <row r="763" spans="1:6" x14ac:dyDescent="0.3">
      <c r="A763" s="97" t="s">
        <v>2256</v>
      </c>
      <c r="B763" s="97">
        <f t="shared" si="11"/>
        <v>3114</v>
      </c>
      <c r="C763" s="142" t="s">
        <v>2257</v>
      </c>
      <c r="D763" s="142" t="s">
        <v>2233</v>
      </c>
      <c r="E763" s="97"/>
      <c r="F763" s="97" t="str">
        <f>IFERROR(VLOOKUP(A763,'BPT List'!B:E,4,),"")</f>
        <v/>
      </c>
    </row>
    <row r="764" spans="1:6" x14ac:dyDescent="0.3">
      <c r="A764" s="97" t="s">
        <v>2258</v>
      </c>
      <c r="B764" s="97">
        <f t="shared" si="11"/>
        <v>3115</v>
      </c>
      <c r="C764" s="142" t="s">
        <v>2259</v>
      </c>
      <c r="D764" s="142" t="s">
        <v>2233</v>
      </c>
      <c r="E764" s="97"/>
      <c r="F764" s="97" t="str">
        <f>IFERROR(VLOOKUP(A764,'BPT List'!B:E,4,),"")</f>
        <v/>
      </c>
    </row>
    <row r="765" spans="1:6" x14ac:dyDescent="0.3">
      <c r="A765" s="97" t="s">
        <v>2260</v>
      </c>
      <c r="B765" s="97">
        <f t="shared" si="11"/>
        <v>3116</v>
      </c>
      <c r="C765" s="142" t="s">
        <v>2261</v>
      </c>
      <c r="D765" s="142" t="s">
        <v>2233</v>
      </c>
      <c r="E765" s="97"/>
      <c r="F765" s="97" t="str">
        <f>IFERROR(VLOOKUP(A765,'BPT List'!B:E,4,),"")</f>
        <v/>
      </c>
    </row>
    <row r="766" spans="1:6" x14ac:dyDescent="0.3">
      <c r="A766" s="97" t="s">
        <v>2262</v>
      </c>
      <c r="B766" s="97">
        <f t="shared" si="11"/>
        <v>3117</v>
      </c>
      <c r="C766" s="142" t="s">
        <v>2263</v>
      </c>
      <c r="D766" s="142" t="s">
        <v>2233</v>
      </c>
      <c r="E766" s="97"/>
      <c r="F766" s="97" t="str">
        <f>IFERROR(VLOOKUP(A766,'BPT List'!B:E,4,),"")</f>
        <v/>
      </c>
    </row>
    <row r="767" spans="1:6" x14ac:dyDescent="0.3">
      <c r="A767" s="97" t="s">
        <v>2264</v>
      </c>
      <c r="B767" s="97">
        <f t="shared" si="11"/>
        <v>3118</v>
      </c>
      <c r="C767" s="142" t="s">
        <v>2265</v>
      </c>
      <c r="D767" s="142" t="s">
        <v>2233</v>
      </c>
      <c r="E767" s="97"/>
      <c r="F767" s="97" t="str">
        <f>IFERROR(VLOOKUP(A767,'BPT List'!B:E,4,),"")</f>
        <v/>
      </c>
    </row>
    <row r="768" spans="1:6" x14ac:dyDescent="0.3">
      <c r="A768" s="97" t="s">
        <v>2266</v>
      </c>
      <c r="B768" s="97">
        <f t="shared" si="11"/>
        <v>3127</v>
      </c>
      <c r="C768" s="142" t="s">
        <v>2267</v>
      </c>
      <c r="D768" s="142" t="s">
        <v>2233</v>
      </c>
      <c r="E768" s="97"/>
      <c r="F768" s="97" t="str">
        <f>IFERROR(VLOOKUP(A768,'BPT List'!B:E,4,),"")</f>
        <v/>
      </c>
    </row>
    <row r="769" spans="1:6" x14ac:dyDescent="0.3">
      <c r="A769" s="97" t="s">
        <v>2268</v>
      </c>
      <c r="B769" s="97">
        <f t="shared" si="11"/>
        <v>3120</v>
      </c>
      <c r="C769" s="142" t="s">
        <v>2269</v>
      </c>
      <c r="D769" s="142" t="s">
        <v>2233</v>
      </c>
      <c r="E769" s="97"/>
      <c r="F769" s="97" t="str">
        <f>IFERROR(VLOOKUP(A769,'BPT List'!B:E,4,),"")</f>
        <v>YES</v>
      </c>
    </row>
    <row r="770" spans="1:6" x14ac:dyDescent="0.3">
      <c r="A770" s="97" t="s">
        <v>2270</v>
      </c>
      <c r="B770" s="97">
        <f t="shared" si="11"/>
        <v>3121</v>
      </c>
      <c r="C770" s="142" t="s">
        <v>2271</v>
      </c>
      <c r="D770" s="142" t="s">
        <v>2233</v>
      </c>
      <c r="E770" s="97"/>
      <c r="F770" s="97" t="str">
        <f>IFERROR(VLOOKUP(A770,'BPT List'!B:E,4,),"")</f>
        <v/>
      </c>
    </row>
    <row r="771" spans="1:6" x14ac:dyDescent="0.3">
      <c r="A771" s="97" t="s">
        <v>2272</v>
      </c>
      <c r="B771" s="97">
        <f t="shared" ref="B771:B834" si="12">VALUE(RIGHT(A771,4))</f>
        <v>3123</v>
      </c>
      <c r="C771" s="142" t="s">
        <v>2273</v>
      </c>
      <c r="D771" s="142" t="s">
        <v>2233</v>
      </c>
      <c r="E771" s="97"/>
      <c r="F771" s="97" t="str">
        <f>IFERROR(VLOOKUP(A771,'BPT List'!B:E,4,),"")</f>
        <v/>
      </c>
    </row>
    <row r="772" spans="1:6" x14ac:dyDescent="0.3">
      <c r="A772" s="97" t="s">
        <v>2274</v>
      </c>
      <c r="B772" s="97">
        <f t="shared" si="12"/>
        <v>550</v>
      </c>
      <c r="C772" s="142" t="s">
        <v>2275</v>
      </c>
      <c r="D772" s="142" t="s">
        <v>2276</v>
      </c>
      <c r="E772" s="97"/>
      <c r="F772" s="97" t="str">
        <f>IFERROR(VLOOKUP(A772,'BPT List'!B:E,4,),"")</f>
        <v/>
      </c>
    </row>
    <row r="773" spans="1:6" x14ac:dyDescent="0.3">
      <c r="A773" s="97" t="s">
        <v>2277</v>
      </c>
      <c r="B773" s="97">
        <f t="shared" si="12"/>
        <v>551</v>
      </c>
      <c r="C773" s="142" t="s">
        <v>2278</v>
      </c>
      <c r="D773" s="142" t="s">
        <v>2276</v>
      </c>
      <c r="E773" s="97"/>
      <c r="F773" s="97" t="str">
        <f>IFERROR(VLOOKUP(A773,'BPT List'!B:E,4,),"")</f>
        <v/>
      </c>
    </row>
    <row r="774" spans="1:6" x14ac:dyDescent="0.3">
      <c r="A774" s="97" t="s">
        <v>2279</v>
      </c>
      <c r="B774" s="97">
        <f t="shared" si="12"/>
        <v>552</v>
      </c>
      <c r="C774" s="142" t="s">
        <v>2280</v>
      </c>
      <c r="D774" s="142" t="s">
        <v>2276</v>
      </c>
      <c r="E774" s="97"/>
      <c r="F774" s="97" t="str">
        <f>IFERROR(VLOOKUP(A774,'BPT List'!B:E,4,),"")</f>
        <v/>
      </c>
    </row>
    <row r="775" spans="1:6" x14ac:dyDescent="0.3">
      <c r="A775" s="97" t="s">
        <v>2281</v>
      </c>
      <c r="B775" s="97">
        <f t="shared" si="12"/>
        <v>3572</v>
      </c>
      <c r="C775" s="142" t="s">
        <v>2282</v>
      </c>
      <c r="D775" s="142" t="s">
        <v>2276</v>
      </c>
      <c r="E775" s="97"/>
      <c r="F775" s="97" t="str">
        <f>IFERROR(VLOOKUP(A775,'BPT List'!B:E,4,),"")</f>
        <v/>
      </c>
    </row>
    <row r="776" spans="1:6" x14ac:dyDescent="0.3">
      <c r="A776" s="97" t="s">
        <v>2283</v>
      </c>
      <c r="B776" s="97">
        <f t="shared" si="12"/>
        <v>554</v>
      </c>
      <c r="C776" s="142" t="s">
        <v>2284</v>
      </c>
      <c r="D776" s="142" t="s">
        <v>2276</v>
      </c>
      <c r="E776" s="97"/>
      <c r="F776" s="97" t="str">
        <f>IFERROR(VLOOKUP(A776,'BPT List'!B:E,4,),"")</f>
        <v/>
      </c>
    </row>
    <row r="777" spans="1:6" x14ac:dyDescent="0.3">
      <c r="A777" s="97" t="s">
        <v>2285</v>
      </c>
      <c r="B777" s="97">
        <f t="shared" si="12"/>
        <v>556</v>
      </c>
      <c r="C777" s="142" t="s">
        <v>2286</v>
      </c>
      <c r="D777" s="142" t="s">
        <v>2276</v>
      </c>
      <c r="E777" s="97"/>
      <c r="F777" s="97" t="str">
        <f>IFERROR(VLOOKUP(A777,'BPT List'!B:E,4,),"")</f>
        <v/>
      </c>
    </row>
    <row r="778" spans="1:6" x14ac:dyDescent="0.3">
      <c r="A778" s="97" t="s">
        <v>2287</v>
      </c>
      <c r="B778" s="97">
        <f t="shared" si="12"/>
        <v>557</v>
      </c>
      <c r="C778" s="142" t="s">
        <v>2288</v>
      </c>
      <c r="D778" s="142" t="s">
        <v>2276</v>
      </c>
      <c r="E778" s="97"/>
      <c r="F778" s="97" t="str">
        <f>IFERROR(VLOOKUP(A778,'BPT List'!B:E,4,),"")</f>
        <v/>
      </c>
    </row>
    <row r="779" spans="1:6" x14ac:dyDescent="0.3">
      <c r="A779" s="97" t="s">
        <v>2289</v>
      </c>
      <c r="B779" s="97">
        <f t="shared" si="12"/>
        <v>558</v>
      </c>
      <c r="C779" s="142" t="s">
        <v>2290</v>
      </c>
      <c r="D779" s="142" t="s">
        <v>2276</v>
      </c>
      <c r="E779" s="97"/>
      <c r="F779" s="97" t="str">
        <f>IFERROR(VLOOKUP(A779,'BPT List'!B:E,4,),"")</f>
        <v>YES</v>
      </c>
    </row>
    <row r="780" spans="1:6" x14ac:dyDescent="0.3">
      <c r="A780" s="97" t="s">
        <v>2291</v>
      </c>
      <c r="B780" s="97">
        <f t="shared" si="12"/>
        <v>560</v>
      </c>
      <c r="C780" s="142" t="s">
        <v>2292</v>
      </c>
      <c r="D780" s="142" t="s">
        <v>2276</v>
      </c>
      <c r="E780" s="97"/>
      <c r="F780" s="97" t="str">
        <f>IFERROR(VLOOKUP(A780,'BPT List'!B:E,4,),"")</f>
        <v/>
      </c>
    </row>
    <row r="781" spans="1:6" x14ac:dyDescent="0.3">
      <c r="A781" s="97" t="s">
        <v>2293</v>
      </c>
      <c r="B781" s="97">
        <f t="shared" si="12"/>
        <v>561</v>
      </c>
      <c r="C781" s="142" t="s">
        <v>2294</v>
      </c>
      <c r="D781" s="142" t="s">
        <v>2276</v>
      </c>
      <c r="E781" s="97"/>
      <c r="F781" s="97" t="str">
        <f>IFERROR(VLOOKUP(A781,'BPT List'!B:E,4,),"")</f>
        <v>YES</v>
      </c>
    </row>
    <row r="782" spans="1:6" x14ac:dyDescent="0.3">
      <c r="A782" s="97" t="s">
        <v>2295</v>
      </c>
      <c r="B782" s="97">
        <f t="shared" si="12"/>
        <v>563</v>
      </c>
      <c r="C782" s="142" t="s">
        <v>2296</v>
      </c>
      <c r="D782" s="142" t="s">
        <v>2276</v>
      </c>
      <c r="E782" s="97"/>
      <c r="F782" s="97" t="str">
        <f>IFERROR(VLOOKUP(A782,'BPT List'!B:E,4,),"")</f>
        <v/>
      </c>
    </row>
    <row r="783" spans="1:6" x14ac:dyDescent="0.3">
      <c r="A783" s="97" t="s">
        <v>2297</v>
      </c>
      <c r="B783" s="97">
        <f t="shared" si="12"/>
        <v>564</v>
      </c>
      <c r="C783" s="142" t="s">
        <v>2298</v>
      </c>
      <c r="D783" s="142" t="s">
        <v>2276</v>
      </c>
      <c r="E783" s="97"/>
      <c r="F783" s="97" t="str">
        <f>IFERROR(VLOOKUP(A783,'BPT List'!B:E,4,),"")</f>
        <v/>
      </c>
    </row>
    <row r="784" spans="1:6" x14ac:dyDescent="0.3">
      <c r="A784" s="97" t="s">
        <v>2299</v>
      </c>
      <c r="B784" s="97">
        <f t="shared" si="12"/>
        <v>565</v>
      </c>
      <c r="C784" s="142" t="s">
        <v>2300</v>
      </c>
      <c r="D784" s="142" t="s">
        <v>2276</v>
      </c>
      <c r="E784" s="97"/>
      <c r="F784" s="97" t="str">
        <f>IFERROR(VLOOKUP(A784,'BPT List'!B:E,4,),"")</f>
        <v>YES</v>
      </c>
    </row>
    <row r="785" spans="1:6" x14ac:dyDescent="0.3">
      <c r="A785" s="97" t="s">
        <v>2301</v>
      </c>
      <c r="B785" s="97">
        <f t="shared" si="12"/>
        <v>569</v>
      </c>
      <c r="C785" s="142" t="s">
        <v>2302</v>
      </c>
      <c r="D785" s="142" t="s">
        <v>2276</v>
      </c>
      <c r="E785" s="97"/>
      <c r="F785" s="97" t="str">
        <f>IFERROR(VLOOKUP(A785,'BPT List'!B:E,4,),"")</f>
        <v>YES</v>
      </c>
    </row>
    <row r="786" spans="1:6" x14ac:dyDescent="0.3">
      <c r="A786" s="97" t="s">
        <v>2303</v>
      </c>
      <c r="B786" s="97">
        <f t="shared" si="12"/>
        <v>570</v>
      </c>
      <c r="C786" s="142" t="s">
        <v>2304</v>
      </c>
      <c r="D786" s="142" t="s">
        <v>2276</v>
      </c>
      <c r="E786" s="97"/>
      <c r="F786" s="97" t="str">
        <f>IFERROR(VLOOKUP(A786,'BPT List'!B:E,4,),"")</f>
        <v/>
      </c>
    </row>
    <row r="787" spans="1:6" x14ac:dyDescent="0.3">
      <c r="A787" s="97" t="s">
        <v>2305</v>
      </c>
      <c r="B787" s="97">
        <f t="shared" si="12"/>
        <v>572</v>
      </c>
      <c r="C787" s="142" t="s">
        <v>2306</v>
      </c>
      <c r="D787" s="142" t="s">
        <v>2276</v>
      </c>
      <c r="E787" s="97"/>
      <c r="F787" s="97" t="str">
        <f>IFERROR(VLOOKUP(A787,'BPT List'!B:E,4,),"")</f>
        <v/>
      </c>
    </row>
    <row r="788" spans="1:6" x14ac:dyDescent="0.3">
      <c r="A788" s="97" t="s">
        <v>2307</v>
      </c>
      <c r="B788" s="97">
        <f t="shared" si="12"/>
        <v>573</v>
      </c>
      <c r="C788" s="142" t="s">
        <v>2308</v>
      </c>
      <c r="D788" s="142" t="s">
        <v>2276</v>
      </c>
      <c r="E788" s="97"/>
      <c r="F788" s="97" t="str">
        <f>IFERROR(VLOOKUP(A788,'BPT List'!B:E,4,),"")</f>
        <v/>
      </c>
    </row>
    <row r="789" spans="1:6" x14ac:dyDescent="0.3">
      <c r="A789" s="97" t="s">
        <v>2309</v>
      </c>
      <c r="B789" s="97">
        <f t="shared" si="12"/>
        <v>574</v>
      </c>
      <c r="C789" s="142" t="s">
        <v>2310</v>
      </c>
      <c r="D789" s="142" t="s">
        <v>2276</v>
      </c>
      <c r="E789" s="97"/>
      <c r="F789" s="97" t="str">
        <f>IFERROR(VLOOKUP(A789,'BPT List'!B:E,4,),"")</f>
        <v>YES</v>
      </c>
    </row>
    <row r="790" spans="1:6" x14ac:dyDescent="0.3">
      <c r="A790" s="97" t="s">
        <v>2311</v>
      </c>
      <c r="B790" s="97">
        <f t="shared" si="12"/>
        <v>575</v>
      </c>
      <c r="C790" s="142" t="s">
        <v>2312</v>
      </c>
      <c r="D790" s="142" t="s">
        <v>2276</v>
      </c>
      <c r="E790" s="97"/>
      <c r="F790" s="97" t="str">
        <f>IFERROR(VLOOKUP(A790,'BPT List'!B:E,4,),"")</f>
        <v>YES</v>
      </c>
    </row>
    <row r="791" spans="1:6" x14ac:dyDescent="0.3">
      <c r="A791" s="97" t="s">
        <v>2313</v>
      </c>
      <c r="B791" s="97">
        <f t="shared" si="12"/>
        <v>576</v>
      </c>
      <c r="C791" s="142" t="s">
        <v>2314</v>
      </c>
      <c r="D791" s="142" t="s">
        <v>2276</v>
      </c>
      <c r="E791" s="97"/>
      <c r="F791" s="97" t="str">
        <f>IFERROR(VLOOKUP(A791,'BPT List'!B:E,4,),"")</f>
        <v/>
      </c>
    </row>
    <row r="792" spans="1:6" x14ac:dyDescent="0.3">
      <c r="A792" s="97" t="s">
        <v>2315</v>
      </c>
      <c r="B792" s="97">
        <f t="shared" si="12"/>
        <v>579</v>
      </c>
      <c r="C792" s="142" t="s">
        <v>2316</v>
      </c>
      <c r="D792" s="142" t="s">
        <v>2276</v>
      </c>
      <c r="E792" s="97"/>
      <c r="F792" s="97" t="str">
        <f>IFERROR(VLOOKUP(A792,'BPT List'!B:E,4,),"")</f>
        <v>YES</v>
      </c>
    </row>
    <row r="793" spans="1:6" x14ac:dyDescent="0.3">
      <c r="A793" s="97" t="s">
        <v>2317</v>
      </c>
      <c r="B793" s="97">
        <f t="shared" si="12"/>
        <v>580</v>
      </c>
      <c r="C793" s="142" t="s">
        <v>2318</v>
      </c>
      <c r="D793" s="142" t="s">
        <v>2276</v>
      </c>
      <c r="E793" s="97"/>
      <c r="F793" s="97" t="str">
        <f>IFERROR(VLOOKUP(A793,'BPT List'!B:E,4,),"")</f>
        <v>YES</v>
      </c>
    </row>
    <row r="794" spans="1:6" x14ac:dyDescent="0.3">
      <c r="A794" s="97" t="s">
        <v>2319</v>
      </c>
      <c r="B794" s="97">
        <f t="shared" si="12"/>
        <v>581</v>
      </c>
      <c r="C794" s="142" t="s">
        <v>2320</v>
      </c>
      <c r="D794" s="142" t="s">
        <v>2276</v>
      </c>
      <c r="E794" s="97"/>
      <c r="F794" s="97" t="str">
        <f>IFERROR(VLOOKUP(A794,'BPT List'!B:E,4,),"")</f>
        <v>YES</v>
      </c>
    </row>
    <row r="795" spans="1:6" x14ac:dyDescent="0.3">
      <c r="A795" s="97" t="s">
        <v>2321</v>
      </c>
      <c r="B795" s="97">
        <f t="shared" si="12"/>
        <v>583</v>
      </c>
      <c r="C795" s="142" t="s">
        <v>2322</v>
      </c>
      <c r="D795" s="142" t="s">
        <v>2276</v>
      </c>
      <c r="E795" s="97"/>
      <c r="F795" s="97" t="str">
        <f>IFERROR(VLOOKUP(A795,'BPT List'!B:E,4,),"")</f>
        <v>YES</v>
      </c>
    </row>
    <row r="796" spans="1:6" x14ac:dyDescent="0.3">
      <c r="A796" s="97" t="s">
        <v>2323</v>
      </c>
      <c r="B796" s="97">
        <f t="shared" si="12"/>
        <v>584</v>
      </c>
      <c r="C796" s="142" t="s">
        <v>2324</v>
      </c>
      <c r="D796" s="142" t="s">
        <v>2276</v>
      </c>
      <c r="E796" s="97"/>
      <c r="F796" s="97" t="str">
        <f>IFERROR(VLOOKUP(A796,'BPT List'!B:E,4,),"")</f>
        <v/>
      </c>
    </row>
    <row r="797" spans="1:6" x14ac:dyDescent="0.3">
      <c r="A797" s="97" t="s">
        <v>2325</v>
      </c>
      <c r="B797" s="97">
        <f t="shared" si="12"/>
        <v>587</v>
      </c>
      <c r="C797" s="142" t="s">
        <v>2326</v>
      </c>
      <c r="D797" s="142" t="s">
        <v>2276</v>
      </c>
      <c r="E797" s="97"/>
      <c r="F797" s="97" t="str">
        <f>IFERROR(VLOOKUP(A797,'BPT List'!B:E,4,),"")</f>
        <v>YES</v>
      </c>
    </row>
    <row r="798" spans="1:6" x14ac:dyDescent="0.3">
      <c r="A798" s="97" t="s">
        <v>2327</v>
      </c>
      <c r="B798" s="97">
        <f t="shared" si="12"/>
        <v>588</v>
      </c>
      <c r="C798" s="142" t="s">
        <v>2328</v>
      </c>
      <c r="D798" s="142" t="s">
        <v>2276</v>
      </c>
      <c r="E798" s="97"/>
      <c r="F798" s="97" t="str">
        <f>IFERROR(VLOOKUP(A798,'BPT List'!B:E,4,),"")</f>
        <v>YES</v>
      </c>
    </row>
    <row r="799" spans="1:6" x14ac:dyDescent="0.3">
      <c r="A799" s="97" t="s">
        <v>2329</v>
      </c>
      <c r="B799" s="97">
        <f t="shared" si="12"/>
        <v>599</v>
      </c>
      <c r="C799" s="142" t="s">
        <v>2330</v>
      </c>
      <c r="D799" s="142" t="s">
        <v>2276</v>
      </c>
      <c r="E799" s="97"/>
      <c r="F799" s="97" t="str">
        <f>IFERROR(VLOOKUP(A799,'BPT List'!B:E,4,),"")</f>
        <v/>
      </c>
    </row>
    <row r="800" spans="1:6" x14ac:dyDescent="0.3">
      <c r="A800" s="97" t="s">
        <v>2331</v>
      </c>
      <c r="B800" s="97">
        <f t="shared" si="12"/>
        <v>589</v>
      </c>
      <c r="C800" s="142" t="s">
        <v>2332</v>
      </c>
      <c r="D800" s="142" t="s">
        <v>2276</v>
      </c>
      <c r="E800" s="97"/>
      <c r="F800" s="97" t="str">
        <f>IFERROR(VLOOKUP(A800,'BPT List'!B:E,4,),"")</f>
        <v>YES</v>
      </c>
    </row>
    <row r="801" spans="1:6" x14ac:dyDescent="0.3">
      <c r="A801" s="97" t="s">
        <v>2333</v>
      </c>
      <c r="B801" s="97">
        <f t="shared" si="12"/>
        <v>592</v>
      </c>
      <c r="C801" s="142" t="s">
        <v>2334</v>
      </c>
      <c r="D801" s="142" t="s">
        <v>2276</v>
      </c>
      <c r="E801" s="97"/>
      <c r="F801" s="97" t="str">
        <f>IFERROR(VLOOKUP(A801,'BPT List'!B:E,4,),"")</f>
        <v>YES</v>
      </c>
    </row>
    <row r="802" spans="1:6" x14ac:dyDescent="0.3">
      <c r="A802" s="97" t="s">
        <v>2335</v>
      </c>
      <c r="B802" s="97">
        <f t="shared" si="12"/>
        <v>593</v>
      </c>
      <c r="C802" s="142" t="s">
        <v>2336</v>
      </c>
      <c r="D802" s="142" t="s">
        <v>2276</v>
      </c>
      <c r="E802" s="97"/>
      <c r="F802" s="97" t="str">
        <f>IFERROR(VLOOKUP(A802,'BPT List'!B:E,4,),"")</f>
        <v/>
      </c>
    </row>
    <row r="803" spans="1:6" x14ac:dyDescent="0.3">
      <c r="A803" s="97" t="s">
        <v>2337</v>
      </c>
      <c r="B803" s="97">
        <f t="shared" si="12"/>
        <v>595</v>
      </c>
      <c r="C803" s="142" t="s">
        <v>2338</v>
      </c>
      <c r="D803" s="142" t="s">
        <v>2276</v>
      </c>
      <c r="E803" s="97"/>
      <c r="F803" s="97" t="str">
        <f>IFERROR(VLOOKUP(A803,'BPT List'!B:E,4,),"")</f>
        <v/>
      </c>
    </row>
    <row r="804" spans="1:6" x14ac:dyDescent="0.3">
      <c r="A804" s="97" t="s">
        <v>2339</v>
      </c>
      <c r="B804" s="97">
        <f t="shared" si="12"/>
        <v>596</v>
      </c>
      <c r="C804" s="142" t="s">
        <v>2340</v>
      </c>
      <c r="D804" s="142" t="s">
        <v>2276</v>
      </c>
      <c r="E804" s="97"/>
      <c r="F804" s="97" t="str">
        <f>IFERROR(VLOOKUP(A804,'BPT List'!B:E,4,),"")</f>
        <v/>
      </c>
    </row>
    <row r="805" spans="1:6" x14ac:dyDescent="0.3">
      <c r="A805" s="97" t="s">
        <v>2341</v>
      </c>
      <c r="B805" s="97">
        <f t="shared" si="12"/>
        <v>597</v>
      </c>
      <c r="C805" s="142" t="s">
        <v>2342</v>
      </c>
      <c r="D805" s="142" t="s">
        <v>2276</v>
      </c>
      <c r="E805" s="97"/>
      <c r="F805" s="97" t="str">
        <f>IFERROR(VLOOKUP(A805,'BPT List'!B:E,4,),"")</f>
        <v>YES</v>
      </c>
    </row>
    <row r="806" spans="1:6" x14ac:dyDescent="0.3">
      <c r="A806" s="97" t="s">
        <v>2343</v>
      </c>
      <c r="B806" s="97">
        <f t="shared" si="12"/>
        <v>598</v>
      </c>
      <c r="C806" s="142" t="s">
        <v>1337</v>
      </c>
      <c r="D806" s="142" t="s">
        <v>2276</v>
      </c>
      <c r="E806" s="97"/>
      <c r="F806" s="97" t="str">
        <f>IFERROR(VLOOKUP(A806,'BPT List'!B:E,4,),"")</f>
        <v/>
      </c>
    </row>
    <row r="807" spans="1:6" x14ac:dyDescent="0.3">
      <c r="A807" s="97" t="s">
        <v>2344</v>
      </c>
      <c r="B807" s="97">
        <f t="shared" si="12"/>
        <v>1677</v>
      </c>
      <c r="C807" s="142" t="s">
        <v>2345</v>
      </c>
      <c r="D807" s="142" t="s">
        <v>2346</v>
      </c>
      <c r="E807" s="97"/>
      <c r="F807" s="97" t="str">
        <f>IFERROR(VLOOKUP(A807,'BPT List'!B:E,4,),"")</f>
        <v/>
      </c>
    </row>
    <row r="808" spans="1:6" x14ac:dyDescent="0.3">
      <c r="A808" s="97" t="s">
        <v>2347</v>
      </c>
      <c r="B808" s="97">
        <f t="shared" si="12"/>
        <v>1678</v>
      </c>
      <c r="C808" s="142" t="s">
        <v>2348</v>
      </c>
      <c r="D808" s="142" t="s">
        <v>2346</v>
      </c>
      <c r="E808" s="97"/>
      <c r="F808" s="97" t="str">
        <f>IFERROR(VLOOKUP(A808,'BPT List'!B:E,4,),"")</f>
        <v/>
      </c>
    </row>
    <row r="809" spans="1:6" x14ac:dyDescent="0.3">
      <c r="A809" s="97" t="s">
        <v>2349</v>
      </c>
      <c r="B809" s="97">
        <f t="shared" si="12"/>
        <v>1679</v>
      </c>
      <c r="C809" s="142" t="s">
        <v>2350</v>
      </c>
      <c r="D809" s="142" t="s">
        <v>2346</v>
      </c>
      <c r="E809" s="97"/>
      <c r="F809" s="97" t="str">
        <f>IFERROR(VLOOKUP(A809,'BPT List'!B:E,4,),"")</f>
        <v/>
      </c>
    </row>
    <row r="810" spans="1:6" x14ac:dyDescent="0.3">
      <c r="A810" s="97" t="s">
        <v>2351</v>
      </c>
      <c r="B810" s="97">
        <f t="shared" si="12"/>
        <v>1680</v>
      </c>
      <c r="C810" s="142" t="s">
        <v>2352</v>
      </c>
      <c r="D810" s="142" t="s">
        <v>2346</v>
      </c>
      <c r="E810" s="97"/>
      <c r="F810" s="97" t="str">
        <f>IFERROR(VLOOKUP(A810,'BPT List'!B:E,4,),"")</f>
        <v/>
      </c>
    </row>
    <row r="811" spans="1:6" x14ac:dyDescent="0.3">
      <c r="A811" s="97" t="s">
        <v>2353</v>
      </c>
      <c r="B811" s="97">
        <f t="shared" si="12"/>
        <v>1681</v>
      </c>
      <c r="C811" s="142" t="s">
        <v>2354</v>
      </c>
      <c r="D811" s="142" t="s">
        <v>2346</v>
      </c>
      <c r="E811" s="97"/>
      <c r="F811" s="97" t="str">
        <f>IFERROR(VLOOKUP(A811,'BPT List'!B:E,4,),"")</f>
        <v/>
      </c>
    </row>
    <row r="812" spans="1:6" x14ac:dyDescent="0.3">
      <c r="A812" s="97" t="s">
        <v>2355</v>
      </c>
      <c r="B812" s="97">
        <f t="shared" si="12"/>
        <v>1682</v>
      </c>
      <c r="C812" s="142" t="s">
        <v>2356</v>
      </c>
      <c r="D812" s="142" t="s">
        <v>2346</v>
      </c>
      <c r="E812" s="97"/>
      <c r="F812" s="97" t="str">
        <f>IFERROR(VLOOKUP(A812,'BPT List'!B:E,4,),"")</f>
        <v/>
      </c>
    </row>
    <row r="813" spans="1:6" x14ac:dyDescent="0.3">
      <c r="A813" s="97" t="s">
        <v>2357</v>
      </c>
      <c r="B813" s="97">
        <f t="shared" si="12"/>
        <v>1683</v>
      </c>
      <c r="C813" s="142" t="s">
        <v>2358</v>
      </c>
      <c r="D813" s="142" t="s">
        <v>2346</v>
      </c>
      <c r="E813" s="97"/>
      <c r="F813" s="97" t="str">
        <f>IFERROR(VLOOKUP(A813,'BPT List'!B:E,4,),"")</f>
        <v/>
      </c>
    </row>
    <row r="814" spans="1:6" x14ac:dyDescent="0.3">
      <c r="A814" s="97" t="s">
        <v>2359</v>
      </c>
      <c r="B814" s="97">
        <f t="shared" si="12"/>
        <v>1684</v>
      </c>
      <c r="C814" s="142" t="s">
        <v>2360</v>
      </c>
      <c r="D814" s="142" t="s">
        <v>2346</v>
      </c>
      <c r="E814" s="97"/>
      <c r="F814" s="97" t="str">
        <f>IFERROR(VLOOKUP(A814,'BPT List'!B:E,4,),"")</f>
        <v/>
      </c>
    </row>
    <row r="815" spans="1:6" x14ac:dyDescent="0.3">
      <c r="A815" s="97" t="s">
        <v>2361</v>
      </c>
      <c r="B815" s="97">
        <f t="shared" si="12"/>
        <v>1686</v>
      </c>
      <c r="C815" s="142" t="s">
        <v>965</v>
      </c>
      <c r="D815" s="142" t="s">
        <v>2346</v>
      </c>
      <c r="E815" s="97"/>
      <c r="F815" s="97" t="str">
        <f>IFERROR(VLOOKUP(A815,'BPT List'!B:E,4,),"")</f>
        <v/>
      </c>
    </row>
    <row r="816" spans="1:6" x14ac:dyDescent="0.3">
      <c r="A816" s="97" t="s">
        <v>2362</v>
      </c>
      <c r="B816" s="97">
        <f t="shared" si="12"/>
        <v>3539</v>
      </c>
      <c r="C816" s="142" t="s">
        <v>2363</v>
      </c>
      <c r="D816" s="142" t="s">
        <v>2364</v>
      </c>
      <c r="E816" s="97"/>
      <c r="F816" s="97" t="str">
        <f>IFERROR(VLOOKUP(A816,'BPT List'!B:E,4,),"")</f>
        <v/>
      </c>
    </row>
    <row r="817" spans="1:6" x14ac:dyDescent="0.3">
      <c r="A817" s="97" t="s">
        <v>2365</v>
      </c>
      <c r="B817" s="97">
        <f t="shared" si="12"/>
        <v>1921</v>
      </c>
      <c r="C817" s="142" t="s">
        <v>2366</v>
      </c>
      <c r="D817" s="142" t="s">
        <v>2364</v>
      </c>
      <c r="E817" s="97"/>
      <c r="F817" s="97" t="str">
        <f>IFERROR(VLOOKUP(A817,'BPT List'!B:E,4,),"")</f>
        <v/>
      </c>
    </row>
    <row r="818" spans="1:6" x14ac:dyDescent="0.3">
      <c r="A818" s="97" t="s">
        <v>2367</v>
      </c>
      <c r="B818" s="97">
        <f t="shared" si="12"/>
        <v>1922</v>
      </c>
      <c r="C818" s="142" t="s">
        <v>2368</v>
      </c>
      <c r="D818" s="142" t="s">
        <v>2364</v>
      </c>
      <c r="E818" s="97"/>
      <c r="F818" s="97" t="str">
        <f>IFERROR(VLOOKUP(A818,'BPT List'!B:E,4,),"")</f>
        <v/>
      </c>
    </row>
    <row r="819" spans="1:6" x14ac:dyDescent="0.3">
      <c r="A819" s="97" t="s">
        <v>2369</v>
      </c>
      <c r="B819" s="97">
        <f t="shared" si="12"/>
        <v>1924</v>
      </c>
      <c r="C819" s="142" t="s">
        <v>2370</v>
      </c>
      <c r="D819" s="142" t="s">
        <v>2364</v>
      </c>
      <c r="E819" s="97"/>
      <c r="F819" s="97" t="str">
        <f>IFERROR(VLOOKUP(A819,'BPT List'!B:E,4,),"")</f>
        <v/>
      </c>
    </row>
    <row r="820" spans="1:6" x14ac:dyDescent="0.3">
      <c r="A820" s="97" t="s">
        <v>2371</v>
      </c>
      <c r="B820" s="97">
        <f t="shared" si="12"/>
        <v>1925</v>
      </c>
      <c r="C820" s="142" t="s">
        <v>2372</v>
      </c>
      <c r="D820" s="142" t="s">
        <v>2364</v>
      </c>
      <c r="E820" s="97"/>
      <c r="F820" s="97" t="str">
        <f>IFERROR(VLOOKUP(A820,'BPT List'!B:E,4,),"")</f>
        <v/>
      </c>
    </row>
    <row r="821" spans="1:6" x14ac:dyDescent="0.3">
      <c r="A821" s="97" t="s">
        <v>2373</v>
      </c>
      <c r="B821" s="97">
        <f t="shared" si="12"/>
        <v>1926</v>
      </c>
      <c r="C821" s="142" t="s">
        <v>2374</v>
      </c>
      <c r="D821" s="142" t="s">
        <v>2364</v>
      </c>
      <c r="E821" s="97"/>
      <c r="F821" s="97" t="str">
        <f>IFERROR(VLOOKUP(A821,'BPT List'!B:E,4,),"")</f>
        <v/>
      </c>
    </row>
    <row r="822" spans="1:6" x14ac:dyDescent="0.3">
      <c r="A822" s="97" t="s">
        <v>2375</v>
      </c>
      <c r="B822" s="97">
        <f t="shared" si="12"/>
        <v>1927</v>
      </c>
      <c r="C822" s="142" t="s">
        <v>2376</v>
      </c>
      <c r="D822" s="142" t="s">
        <v>2364</v>
      </c>
      <c r="E822" s="97"/>
      <c r="F822" s="97" t="str">
        <f>IFERROR(VLOOKUP(A822,'BPT List'!B:E,4,),"")</f>
        <v>YES</v>
      </c>
    </row>
    <row r="823" spans="1:6" x14ac:dyDescent="0.3">
      <c r="A823" s="97" t="s">
        <v>2377</v>
      </c>
      <c r="B823" s="97">
        <f t="shared" si="12"/>
        <v>1928</v>
      </c>
      <c r="C823" s="142" t="s">
        <v>2378</v>
      </c>
      <c r="D823" s="142" t="s">
        <v>2364</v>
      </c>
      <c r="E823" s="97"/>
      <c r="F823" s="97" t="str">
        <f>IFERROR(VLOOKUP(A823,'BPT List'!B:E,4,),"")</f>
        <v>YES</v>
      </c>
    </row>
    <row r="824" spans="1:6" x14ac:dyDescent="0.3">
      <c r="A824" s="97" t="s">
        <v>2379</v>
      </c>
      <c r="B824" s="97">
        <f t="shared" si="12"/>
        <v>1930</v>
      </c>
      <c r="C824" s="142" t="s">
        <v>2380</v>
      </c>
      <c r="D824" s="142" t="s">
        <v>2364</v>
      </c>
      <c r="E824" s="97"/>
      <c r="F824" s="97" t="str">
        <f>IFERROR(VLOOKUP(A824,'BPT List'!B:E,4,),"")</f>
        <v/>
      </c>
    </row>
    <row r="825" spans="1:6" x14ac:dyDescent="0.3">
      <c r="A825" s="97" t="s">
        <v>2381</v>
      </c>
      <c r="B825" s="97">
        <f t="shared" si="12"/>
        <v>1934</v>
      </c>
      <c r="C825" s="142" t="s">
        <v>2382</v>
      </c>
      <c r="D825" s="142" t="s">
        <v>2383</v>
      </c>
      <c r="E825" s="97"/>
      <c r="F825" s="97" t="str">
        <f>IFERROR(VLOOKUP(A825,'BPT List'!B:E,4,),"")</f>
        <v>YES</v>
      </c>
    </row>
    <row r="826" spans="1:6" x14ac:dyDescent="0.3">
      <c r="A826" s="97" t="s">
        <v>2384</v>
      </c>
      <c r="B826" s="97">
        <f t="shared" si="12"/>
        <v>1935</v>
      </c>
      <c r="C826" s="142" t="s">
        <v>2385</v>
      </c>
      <c r="D826" s="142" t="s">
        <v>2383</v>
      </c>
      <c r="E826" s="97"/>
      <c r="F826" s="97" t="str">
        <f>IFERROR(VLOOKUP(A826,'BPT List'!B:E,4,),"")</f>
        <v/>
      </c>
    </row>
    <row r="827" spans="1:6" x14ac:dyDescent="0.3">
      <c r="A827" s="97" t="s">
        <v>2386</v>
      </c>
      <c r="B827" s="97">
        <f t="shared" si="12"/>
        <v>1937</v>
      </c>
      <c r="C827" s="142" t="s">
        <v>2387</v>
      </c>
      <c r="D827" s="142" t="s">
        <v>2383</v>
      </c>
      <c r="E827" s="97"/>
      <c r="F827" s="97" t="str">
        <f>IFERROR(VLOOKUP(A827,'BPT List'!B:E,4,),"")</f>
        <v/>
      </c>
    </row>
    <row r="828" spans="1:6" x14ac:dyDescent="0.3">
      <c r="A828" s="97" t="s">
        <v>2388</v>
      </c>
      <c r="B828" s="97">
        <f t="shared" si="12"/>
        <v>1939</v>
      </c>
      <c r="C828" s="142" t="s">
        <v>2389</v>
      </c>
      <c r="D828" s="142" t="s">
        <v>2383</v>
      </c>
      <c r="E828" s="97"/>
      <c r="F828" s="97" t="str">
        <f>IFERROR(VLOOKUP(A828,'BPT List'!B:E,4,),"")</f>
        <v/>
      </c>
    </row>
    <row r="829" spans="1:6" x14ac:dyDescent="0.3">
      <c r="A829" s="97" t="s">
        <v>2390</v>
      </c>
      <c r="B829" s="97">
        <f t="shared" si="12"/>
        <v>1941</v>
      </c>
      <c r="C829" s="142" t="s">
        <v>2391</v>
      </c>
      <c r="D829" s="142" t="s">
        <v>2383</v>
      </c>
      <c r="E829" s="97"/>
      <c r="F829" s="97" t="str">
        <f>IFERROR(VLOOKUP(A829,'BPT List'!B:E,4,),"")</f>
        <v/>
      </c>
    </row>
    <row r="830" spans="1:6" x14ac:dyDescent="0.3">
      <c r="A830" s="97" t="s">
        <v>2392</v>
      </c>
      <c r="B830" s="97">
        <f t="shared" si="12"/>
        <v>1943</v>
      </c>
      <c r="C830" s="142" t="s">
        <v>2393</v>
      </c>
      <c r="D830" s="142" t="s">
        <v>2383</v>
      </c>
      <c r="E830" s="97"/>
      <c r="F830" s="97" t="str">
        <f>IFERROR(VLOOKUP(A830,'BPT List'!B:E,4,),"")</f>
        <v>YES</v>
      </c>
    </row>
    <row r="831" spans="1:6" x14ac:dyDescent="0.3">
      <c r="A831" s="97" t="s">
        <v>2394</v>
      </c>
      <c r="B831" s="97">
        <f t="shared" si="12"/>
        <v>1944</v>
      </c>
      <c r="C831" s="142" t="s">
        <v>2395</v>
      </c>
      <c r="D831" s="142" t="s">
        <v>2383</v>
      </c>
      <c r="E831" s="97"/>
      <c r="F831" s="97" t="str">
        <f>IFERROR(VLOOKUP(A831,'BPT List'!B:E,4,),"")</f>
        <v>YES</v>
      </c>
    </row>
    <row r="832" spans="1:6" x14ac:dyDescent="0.3">
      <c r="A832" s="97" t="s">
        <v>2396</v>
      </c>
      <c r="B832" s="97">
        <f t="shared" si="12"/>
        <v>1946</v>
      </c>
      <c r="C832" s="142" t="s">
        <v>2397</v>
      </c>
      <c r="D832" s="142" t="s">
        <v>2383</v>
      </c>
      <c r="E832" s="97"/>
      <c r="F832" s="97" t="str">
        <f>IFERROR(VLOOKUP(A832,'BPT List'!B:E,4,),"")</f>
        <v/>
      </c>
    </row>
    <row r="833" spans="1:6" x14ac:dyDescent="0.3">
      <c r="A833" s="97" t="s">
        <v>2398</v>
      </c>
      <c r="B833" s="97">
        <f t="shared" si="12"/>
        <v>1947</v>
      </c>
      <c r="C833" s="142" t="s">
        <v>2399</v>
      </c>
      <c r="D833" s="142" t="s">
        <v>2383</v>
      </c>
      <c r="E833" s="97"/>
      <c r="F833" s="97" t="str">
        <f>IFERROR(VLOOKUP(A833,'BPT List'!B:E,4,),"")</f>
        <v/>
      </c>
    </row>
    <row r="834" spans="1:6" x14ac:dyDescent="0.3">
      <c r="A834" s="97" t="s">
        <v>2400</v>
      </c>
      <c r="B834" s="97">
        <f t="shared" si="12"/>
        <v>3700</v>
      </c>
      <c r="C834" s="142" t="s">
        <v>2401</v>
      </c>
      <c r="D834" s="142" t="s">
        <v>2383</v>
      </c>
      <c r="E834" s="97"/>
      <c r="F834" s="97" t="str">
        <f>IFERROR(VLOOKUP(A834,'BPT List'!B:E,4,),"")</f>
        <v/>
      </c>
    </row>
    <row r="835" spans="1:6" x14ac:dyDescent="0.3">
      <c r="A835" s="97" t="s">
        <v>2402</v>
      </c>
      <c r="B835" s="97">
        <f t="shared" ref="B835:B898" si="13">VALUE(RIGHT(A835,4))</f>
        <v>1951</v>
      </c>
      <c r="C835" s="142" t="s">
        <v>2403</v>
      </c>
      <c r="D835" s="142" t="s">
        <v>2383</v>
      </c>
      <c r="E835" s="97"/>
      <c r="F835" s="97" t="str">
        <f>IFERROR(VLOOKUP(A835,'BPT List'!B:E,4,),"")</f>
        <v/>
      </c>
    </row>
    <row r="836" spans="1:6" x14ac:dyDescent="0.3">
      <c r="A836" s="97" t="s">
        <v>2404</v>
      </c>
      <c r="B836" s="97">
        <f t="shared" si="13"/>
        <v>1952</v>
      </c>
      <c r="C836" s="142" t="s">
        <v>2405</v>
      </c>
      <c r="D836" s="142" t="s">
        <v>2383</v>
      </c>
      <c r="E836" s="97"/>
      <c r="F836" s="97" t="str">
        <f>IFERROR(VLOOKUP(A836,'BPT List'!B:E,4,),"")</f>
        <v>YES</v>
      </c>
    </row>
    <row r="837" spans="1:6" x14ac:dyDescent="0.3">
      <c r="A837" s="97" t="s">
        <v>2406</v>
      </c>
      <c r="B837" s="97">
        <f t="shared" si="13"/>
        <v>1954</v>
      </c>
      <c r="C837" s="142" t="s">
        <v>2407</v>
      </c>
      <c r="D837" s="142" t="s">
        <v>2383</v>
      </c>
      <c r="E837" s="97"/>
      <c r="F837" s="97" t="str">
        <f>IFERROR(VLOOKUP(A837,'BPT List'!B:E,4,),"")</f>
        <v/>
      </c>
    </row>
    <row r="838" spans="1:6" x14ac:dyDescent="0.3">
      <c r="A838" s="97" t="s">
        <v>2408</v>
      </c>
      <c r="B838" s="97">
        <f t="shared" si="13"/>
        <v>1955</v>
      </c>
      <c r="C838" s="142" t="s">
        <v>2409</v>
      </c>
      <c r="D838" s="142" t="s">
        <v>2383</v>
      </c>
      <c r="E838" s="97"/>
      <c r="F838" s="97" t="str">
        <f>IFERROR(VLOOKUP(A838,'BPT List'!B:E,4,),"")</f>
        <v/>
      </c>
    </row>
    <row r="839" spans="1:6" x14ac:dyDescent="0.3">
      <c r="A839" s="97" t="s">
        <v>2410</v>
      </c>
      <c r="B839" s="97">
        <f t="shared" si="13"/>
        <v>1956</v>
      </c>
      <c r="C839" s="142" t="s">
        <v>2411</v>
      </c>
      <c r="D839" s="142" t="s">
        <v>2383</v>
      </c>
      <c r="E839" s="97"/>
      <c r="F839" s="97" t="str">
        <f>IFERROR(VLOOKUP(A839,'BPT List'!B:E,4,),"")</f>
        <v/>
      </c>
    </row>
    <row r="840" spans="1:6" x14ac:dyDescent="0.3">
      <c r="A840" s="97" t="s">
        <v>2412</v>
      </c>
      <c r="B840" s="97">
        <f t="shared" si="13"/>
        <v>1957</v>
      </c>
      <c r="C840" s="142" t="s">
        <v>2413</v>
      </c>
      <c r="D840" s="142" t="s">
        <v>2383</v>
      </c>
      <c r="E840" s="97"/>
      <c r="F840" s="97" t="str">
        <f>IFERROR(VLOOKUP(A840,'BPT List'!B:E,4,),"")</f>
        <v/>
      </c>
    </row>
    <row r="841" spans="1:6" x14ac:dyDescent="0.3">
      <c r="A841" s="97" t="s">
        <v>2414</v>
      </c>
      <c r="B841" s="97">
        <f t="shared" si="13"/>
        <v>1959</v>
      </c>
      <c r="C841" s="142" t="s">
        <v>2415</v>
      </c>
      <c r="D841" s="142" t="s">
        <v>2383</v>
      </c>
      <c r="E841" s="97"/>
      <c r="F841" s="97" t="str">
        <f>IFERROR(VLOOKUP(A841,'BPT List'!B:E,4,),"")</f>
        <v/>
      </c>
    </row>
    <row r="842" spans="1:6" x14ac:dyDescent="0.3">
      <c r="A842" s="97" t="s">
        <v>2416</v>
      </c>
      <c r="B842" s="97">
        <f t="shared" si="13"/>
        <v>1960</v>
      </c>
      <c r="C842" s="142" t="s">
        <v>2417</v>
      </c>
      <c r="D842" s="142" t="s">
        <v>2383</v>
      </c>
      <c r="E842" s="97"/>
      <c r="F842" s="97" t="str">
        <f>IFERROR(VLOOKUP(A842,'BPT List'!B:E,4,),"")</f>
        <v/>
      </c>
    </row>
    <row r="843" spans="1:6" x14ac:dyDescent="0.3">
      <c r="A843" s="97" t="s">
        <v>2418</v>
      </c>
      <c r="B843" s="97">
        <f t="shared" si="13"/>
        <v>1961</v>
      </c>
      <c r="C843" s="142" t="s">
        <v>1582</v>
      </c>
      <c r="D843" s="142" t="s">
        <v>2383</v>
      </c>
      <c r="E843" s="97"/>
      <c r="F843" s="97" t="str">
        <f>IFERROR(VLOOKUP(A843,'BPT List'!B:E,4,),"")</f>
        <v>YES</v>
      </c>
    </row>
    <row r="844" spans="1:6" x14ac:dyDescent="0.3">
      <c r="A844" s="97" t="s">
        <v>2419</v>
      </c>
      <c r="B844" s="97">
        <f t="shared" si="13"/>
        <v>1962</v>
      </c>
      <c r="C844" s="142" t="s">
        <v>2420</v>
      </c>
      <c r="D844" s="142" t="s">
        <v>2383</v>
      </c>
      <c r="E844" s="97"/>
      <c r="F844" s="97" t="str">
        <f>IFERROR(VLOOKUP(A844,'BPT List'!B:E,4,),"")</f>
        <v/>
      </c>
    </row>
    <row r="845" spans="1:6" x14ac:dyDescent="0.3">
      <c r="A845" s="97" t="s">
        <v>2421</v>
      </c>
      <c r="B845" s="97">
        <f t="shared" si="13"/>
        <v>3657</v>
      </c>
      <c r="C845" s="142" t="s">
        <v>2422</v>
      </c>
      <c r="D845" s="142" t="s">
        <v>2383</v>
      </c>
      <c r="E845" s="97"/>
      <c r="F845" s="97" t="str">
        <f>IFERROR(VLOOKUP(A845,'BPT List'!B:E,4,),"")</f>
        <v/>
      </c>
    </row>
    <row r="846" spans="1:6" x14ac:dyDescent="0.3">
      <c r="A846" s="97" t="s">
        <v>2423</v>
      </c>
      <c r="B846" s="97">
        <f t="shared" si="13"/>
        <v>1964</v>
      </c>
      <c r="C846" s="142" t="s">
        <v>2424</v>
      </c>
      <c r="D846" s="142" t="s">
        <v>2383</v>
      </c>
      <c r="E846" s="97"/>
      <c r="F846" s="97" t="str">
        <f>IFERROR(VLOOKUP(A846,'BPT List'!B:E,4,),"")</f>
        <v>YES</v>
      </c>
    </row>
    <row r="847" spans="1:6" x14ac:dyDescent="0.3">
      <c r="A847" s="97" t="s">
        <v>2425</v>
      </c>
      <c r="B847" s="97">
        <f t="shared" si="13"/>
        <v>1966</v>
      </c>
      <c r="C847" s="142" t="s">
        <v>2426</v>
      </c>
      <c r="D847" s="142" t="s">
        <v>2383</v>
      </c>
      <c r="E847" s="97"/>
      <c r="F847" s="97" t="str">
        <f>IFERROR(VLOOKUP(A847,'BPT List'!B:E,4,),"")</f>
        <v/>
      </c>
    </row>
    <row r="848" spans="1:6" x14ac:dyDescent="0.3">
      <c r="A848" s="97" t="s">
        <v>2427</v>
      </c>
      <c r="B848" s="97">
        <f t="shared" si="13"/>
        <v>1967</v>
      </c>
      <c r="C848" s="142" t="s">
        <v>2428</v>
      </c>
      <c r="D848" s="142" t="s">
        <v>2383</v>
      </c>
      <c r="E848" s="97"/>
      <c r="F848" s="97" t="str">
        <f>IFERROR(VLOOKUP(A848,'BPT List'!B:E,4,),"")</f>
        <v/>
      </c>
    </row>
    <row r="849" spans="1:6" x14ac:dyDescent="0.3">
      <c r="A849" s="97" t="s">
        <v>2429</v>
      </c>
      <c r="B849" s="97">
        <f t="shared" si="13"/>
        <v>1969</v>
      </c>
      <c r="C849" s="142" t="s">
        <v>2430</v>
      </c>
      <c r="D849" s="142" t="s">
        <v>2383</v>
      </c>
      <c r="E849" s="97"/>
      <c r="F849" s="97" t="str">
        <f>IFERROR(VLOOKUP(A849,'BPT List'!B:E,4,),"")</f>
        <v/>
      </c>
    </row>
    <row r="850" spans="1:6" x14ac:dyDescent="0.3">
      <c r="A850" s="97" t="s">
        <v>2431</v>
      </c>
      <c r="B850" s="97">
        <f t="shared" si="13"/>
        <v>1970</v>
      </c>
      <c r="C850" s="142" t="s">
        <v>2432</v>
      </c>
      <c r="D850" s="142" t="s">
        <v>2383</v>
      </c>
      <c r="E850" s="97"/>
      <c r="F850" s="97" t="str">
        <f>IFERROR(VLOOKUP(A850,'BPT List'!B:E,4,),"")</f>
        <v/>
      </c>
    </row>
    <row r="851" spans="1:6" x14ac:dyDescent="0.3">
      <c r="A851" s="97" t="s">
        <v>2433</v>
      </c>
      <c r="B851" s="97">
        <f t="shared" si="13"/>
        <v>1974</v>
      </c>
      <c r="C851" s="142" t="s">
        <v>2434</v>
      </c>
      <c r="D851" s="142" t="s">
        <v>2383</v>
      </c>
      <c r="E851" s="97"/>
      <c r="F851" s="97" t="str">
        <f>IFERROR(VLOOKUP(A851,'BPT List'!B:E,4,),"")</f>
        <v/>
      </c>
    </row>
    <row r="852" spans="1:6" x14ac:dyDescent="0.3">
      <c r="A852" s="97" t="s">
        <v>2435</v>
      </c>
      <c r="B852" s="97">
        <f t="shared" si="13"/>
        <v>3715</v>
      </c>
      <c r="C852" s="142" t="s">
        <v>2436</v>
      </c>
      <c r="D852" s="142" t="s">
        <v>2383</v>
      </c>
      <c r="E852" s="97"/>
      <c r="F852" s="97" t="str">
        <f>IFERROR(VLOOKUP(A852,'BPT List'!B:E,4,),"")</f>
        <v/>
      </c>
    </row>
    <row r="853" spans="1:6" x14ac:dyDescent="0.3">
      <c r="A853" s="97" t="s">
        <v>2437</v>
      </c>
      <c r="B853" s="97">
        <f t="shared" si="13"/>
        <v>3622</v>
      </c>
      <c r="C853" s="142" t="s">
        <v>2438</v>
      </c>
      <c r="D853" s="142" t="s">
        <v>2383</v>
      </c>
      <c r="E853" s="97"/>
      <c r="F853" s="97" t="str">
        <f>IFERROR(VLOOKUP(A853,'BPT List'!B:E,4,),"")</f>
        <v/>
      </c>
    </row>
    <row r="854" spans="1:6" x14ac:dyDescent="0.3">
      <c r="A854" s="97" t="s">
        <v>2439</v>
      </c>
      <c r="B854" s="97">
        <f t="shared" si="13"/>
        <v>3711</v>
      </c>
      <c r="C854" s="142" t="s">
        <v>2440</v>
      </c>
      <c r="D854" s="142" t="s">
        <v>2383</v>
      </c>
      <c r="E854" s="97"/>
      <c r="F854" s="97" t="str">
        <f>IFERROR(VLOOKUP(A854,'BPT List'!B:E,4,),"")</f>
        <v/>
      </c>
    </row>
    <row r="855" spans="1:6" x14ac:dyDescent="0.3">
      <c r="A855" s="97" t="s">
        <v>2441</v>
      </c>
      <c r="B855" s="97">
        <f t="shared" si="13"/>
        <v>1977</v>
      </c>
      <c r="C855" s="142" t="s">
        <v>2442</v>
      </c>
      <c r="D855" s="142" t="s">
        <v>2383</v>
      </c>
      <c r="E855" s="97"/>
      <c r="F855" s="97" t="str">
        <f>IFERROR(VLOOKUP(A855,'BPT List'!B:E,4,),"")</f>
        <v/>
      </c>
    </row>
    <row r="856" spans="1:6" x14ac:dyDescent="0.3">
      <c r="A856" s="97" t="s">
        <v>2443</v>
      </c>
      <c r="B856" s="97">
        <f t="shared" si="13"/>
        <v>1980</v>
      </c>
      <c r="C856" s="142" t="s">
        <v>2444</v>
      </c>
      <c r="D856" s="142" t="s">
        <v>2383</v>
      </c>
      <c r="E856" s="97"/>
      <c r="F856" s="97" t="str">
        <f>IFERROR(VLOOKUP(A856,'BPT List'!B:E,4,),"")</f>
        <v/>
      </c>
    </row>
    <row r="857" spans="1:6" x14ac:dyDescent="0.3">
      <c r="A857" s="97" t="s">
        <v>2445</v>
      </c>
      <c r="B857" s="97">
        <f t="shared" si="13"/>
        <v>1981</v>
      </c>
      <c r="C857" s="142" t="s">
        <v>2446</v>
      </c>
      <c r="D857" s="142" t="s">
        <v>2383</v>
      </c>
      <c r="E857" s="97"/>
      <c r="F857" s="97" t="str">
        <f>IFERROR(VLOOKUP(A857,'BPT List'!B:E,4,),"")</f>
        <v/>
      </c>
    </row>
    <row r="858" spans="1:6" x14ac:dyDescent="0.3">
      <c r="A858" s="97" t="s">
        <v>2447</v>
      </c>
      <c r="B858" s="97">
        <f t="shared" si="13"/>
        <v>1982</v>
      </c>
      <c r="C858" s="142" t="s">
        <v>2448</v>
      </c>
      <c r="D858" s="142" t="s">
        <v>2383</v>
      </c>
      <c r="E858" s="97"/>
      <c r="F858" s="97" t="str">
        <f>IFERROR(VLOOKUP(A858,'BPT List'!B:E,4,),"")</f>
        <v/>
      </c>
    </row>
    <row r="859" spans="1:6" x14ac:dyDescent="0.3">
      <c r="A859" s="97" t="s">
        <v>2449</v>
      </c>
      <c r="B859" s="97">
        <f t="shared" si="13"/>
        <v>1983</v>
      </c>
      <c r="C859" s="142" t="s">
        <v>2450</v>
      </c>
      <c r="D859" s="142" t="s">
        <v>2383</v>
      </c>
      <c r="E859" s="97"/>
      <c r="F859" s="97" t="str">
        <f>IFERROR(VLOOKUP(A859,'BPT List'!B:E,4,),"")</f>
        <v/>
      </c>
    </row>
    <row r="860" spans="1:6" x14ac:dyDescent="0.3">
      <c r="A860" s="97" t="s">
        <v>2451</v>
      </c>
      <c r="B860" s="97">
        <f t="shared" si="13"/>
        <v>1984</v>
      </c>
      <c r="C860" s="142" t="s">
        <v>2452</v>
      </c>
      <c r="D860" s="142" t="s">
        <v>2383</v>
      </c>
      <c r="E860" s="97"/>
      <c r="F860" s="97" t="str">
        <f>IFERROR(VLOOKUP(A860,'BPT List'!B:E,4,),"")</f>
        <v/>
      </c>
    </row>
    <row r="861" spans="1:6" x14ac:dyDescent="0.3">
      <c r="A861" s="97" t="s">
        <v>2453</v>
      </c>
      <c r="B861" s="97">
        <f t="shared" si="13"/>
        <v>1985</v>
      </c>
      <c r="C861" s="142" t="s">
        <v>2454</v>
      </c>
      <c r="D861" s="142" t="s">
        <v>2383</v>
      </c>
      <c r="E861" s="97"/>
      <c r="F861" s="97" t="str">
        <f>IFERROR(VLOOKUP(A861,'BPT List'!B:E,4,),"")</f>
        <v/>
      </c>
    </row>
    <row r="862" spans="1:6" x14ac:dyDescent="0.3">
      <c r="A862" s="97" t="s">
        <v>2455</v>
      </c>
      <c r="B862" s="97">
        <f t="shared" si="13"/>
        <v>1987</v>
      </c>
      <c r="C862" s="142" t="s">
        <v>2456</v>
      </c>
      <c r="D862" s="142" t="s">
        <v>2383</v>
      </c>
      <c r="E862" s="97"/>
      <c r="F862" s="97" t="str">
        <f>IFERROR(VLOOKUP(A862,'BPT List'!B:E,4,),"")</f>
        <v>YES</v>
      </c>
    </row>
    <row r="863" spans="1:6" x14ac:dyDescent="0.3">
      <c r="A863" s="97" t="s">
        <v>2457</v>
      </c>
      <c r="B863" s="97">
        <f t="shared" si="13"/>
        <v>1988</v>
      </c>
      <c r="C863" s="142" t="s">
        <v>2458</v>
      </c>
      <c r="D863" s="142" t="s">
        <v>2383</v>
      </c>
      <c r="E863" s="97"/>
      <c r="F863" s="97" t="str">
        <f>IFERROR(VLOOKUP(A863,'BPT List'!B:E,4,),"")</f>
        <v/>
      </c>
    </row>
    <row r="864" spans="1:6" x14ac:dyDescent="0.3">
      <c r="A864" s="97" t="s">
        <v>2459</v>
      </c>
      <c r="B864" s="97">
        <f t="shared" si="13"/>
        <v>1989</v>
      </c>
      <c r="C864" s="142" t="s">
        <v>2460</v>
      </c>
      <c r="D864" s="142" t="s">
        <v>2383</v>
      </c>
      <c r="E864" s="97"/>
      <c r="F864" s="97" t="str">
        <f>IFERROR(VLOOKUP(A864,'BPT List'!B:E,4,),"")</f>
        <v/>
      </c>
    </row>
    <row r="865" spans="1:6" x14ac:dyDescent="0.3">
      <c r="A865" s="97" t="s">
        <v>2461</v>
      </c>
      <c r="B865" s="97">
        <f t="shared" si="13"/>
        <v>1992</v>
      </c>
      <c r="C865" s="142" t="s">
        <v>2462</v>
      </c>
      <c r="D865" s="142" t="s">
        <v>2383</v>
      </c>
      <c r="E865" s="97"/>
      <c r="F865" s="97" t="str">
        <f>IFERROR(VLOOKUP(A865,'BPT List'!B:E,4,),"")</f>
        <v>YES</v>
      </c>
    </row>
    <row r="866" spans="1:6" x14ac:dyDescent="0.3">
      <c r="A866" s="97" t="s">
        <v>2463</v>
      </c>
      <c r="B866" s="97">
        <f t="shared" si="13"/>
        <v>1994</v>
      </c>
      <c r="C866" s="142" t="s">
        <v>2464</v>
      </c>
      <c r="D866" s="142" t="s">
        <v>2383</v>
      </c>
      <c r="E866" s="97"/>
      <c r="F866" s="97" t="str">
        <f>IFERROR(VLOOKUP(A866,'BPT List'!B:E,4,),"")</f>
        <v/>
      </c>
    </row>
    <row r="867" spans="1:6" x14ac:dyDescent="0.3">
      <c r="A867" s="97" t="s">
        <v>2465</v>
      </c>
      <c r="B867" s="97">
        <f t="shared" si="13"/>
        <v>4025</v>
      </c>
      <c r="C867" s="142" t="s">
        <v>2466</v>
      </c>
      <c r="D867" s="142" t="s">
        <v>2383</v>
      </c>
      <c r="E867" s="97"/>
      <c r="F867" s="97" t="str">
        <f>IFERROR(VLOOKUP(A867,'BPT List'!B:E,4,),"")</f>
        <v/>
      </c>
    </row>
    <row r="868" spans="1:6" x14ac:dyDescent="0.3">
      <c r="A868" s="97" t="s">
        <v>2467</v>
      </c>
      <c r="B868" s="97">
        <f t="shared" si="13"/>
        <v>1995</v>
      </c>
      <c r="C868" s="142" t="s">
        <v>2468</v>
      </c>
      <c r="D868" s="142" t="s">
        <v>2383</v>
      </c>
      <c r="E868" s="97"/>
      <c r="F868" s="97" t="str">
        <f>IFERROR(VLOOKUP(A868,'BPT List'!B:E,4,),"")</f>
        <v>YES</v>
      </c>
    </row>
    <row r="869" spans="1:6" x14ac:dyDescent="0.3">
      <c r="A869" s="97" t="s">
        <v>2469</v>
      </c>
      <c r="B869" s="97">
        <f t="shared" si="13"/>
        <v>1996</v>
      </c>
      <c r="C869" s="142" t="s">
        <v>2470</v>
      </c>
      <c r="D869" s="142" t="s">
        <v>2383</v>
      </c>
      <c r="E869" s="97"/>
      <c r="F869" s="97" t="str">
        <f>IFERROR(VLOOKUP(A869,'BPT List'!B:E,4,),"")</f>
        <v/>
      </c>
    </row>
    <row r="870" spans="1:6" x14ac:dyDescent="0.3">
      <c r="A870" s="97" t="s">
        <v>2471</v>
      </c>
      <c r="B870" s="97">
        <f t="shared" si="13"/>
        <v>1999</v>
      </c>
      <c r="C870" s="142" t="s">
        <v>2472</v>
      </c>
      <c r="D870" s="142" t="s">
        <v>2383</v>
      </c>
      <c r="E870" s="97"/>
      <c r="F870" s="97" t="str">
        <f>IFERROR(VLOOKUP(A870,'BPT List'!B:E,4,),"")</f>
        <v/>
      </c>
    </row>
    <row r="871" spans="1:6" x14ac:dyDescent="0.3">
      <c r="A871" s="97" t="s">
        <v>2473</v>
      </c>
      <c r="B871" s="97">
        <f t="shared" si="13"/>
        <v>2001</v>
      </c>
      <c r="C871" s="142" t="s">
        <v>2474</v>
      </c>
      <c r="D871" s="142" t="s">
        <v>2383</v>
      </c>
      <c r="E871" s="97"/>
      <c r="F871" s="97" t="str">
        <f>IFERROR(VLOOKUP(A871,'BPT List'!B:E,4,),"")</f>
        <v>YES</v>
      </c>
    </row>
    <row r="872" spans="1:6" x14ac:dyDescent="0.3">
      <c r="A872" s="97" t="s">
        <v>2475</v>
      </c>
      <c r="B872" s="97">
        <f t="shared" si="13"/>
        <v>2002</v>
      </c>
      <c r="C872" s="142" t="s">
        <v>2476</v>
      </c>
      <c r="D872" s="142" t="s">
        <v>2383</v>
      </c>
      <c r="E872" s="97"/>
      <c r="F872" s="97" t="str">
        <f>IFERROR(VLOOKUP(A872,'BPT List'!B:E,4,),"")</f>
        <v/>
      </c>
    </row>
    <row r="873" spans="1:6" x14ac:dyDescent="0.3">
      <c r="A873" s="97" t="s">
        <v>2477</v>
      </c>
      <c r="B873" s="97">
        <f t="shared" si="13"/>
        <v>2003</v>
      </c>
      <c r="C873" s="142" t="s">
        <v>2478</v>
      </c>
      <c r="D873" s="142" t="s">
        <v>2383</v>
      </c>
      <c r="E873" s="97"/>
      <c r="F873" s="97" t="str">
        <f>IFERROR(VLOOKUP(A873,'BPT List'!B:E,4,),"")</f>
        <v/>
      </c>
    </row>
    <row r="874" spans="1:6" x14ac:dyDescent="0.3">
      <c r="A874" s="97" t="s">
        <v>2479</v>
      </c>
      <c r="B874" s="97">
        <f t="shared" si="13"/>
        <v>2004</v>
      </c>
      <c r="C874" s="142" t="s">
        <v>2480</v>
      </c>
      <c r="D874" s="142" t="s">
        <v>2383</v>
      </c>
      <c r="E874" s="97"/>
      <c r="F874" s="97" t="str">
        <f>IFERROR(VLOOKUP(A874,'BPT List'!B:E,4,),"")</f>
        <v/>
      </c>
    </row>
    <row r="875" spans="1:6" x14ac:dyDescent="0.3">
      <c r="A875" s="97" t="s">
        <v>2481</v>
      </c>
      <c r="B875" s="97">
        <f t="shared" si="13"/>
        <v>2029</v>
      </c>
      <c r="C875" s="142" t="s">
        <v>2482</v>
      </c>
      <c r="D875" s="142" t="s">
        <v>2383</v>
      </c>
      <c r="E875" s="97"/>
      <c r="F875" s="97" t="str">
        <f>IFERROR(VLOOKUP(A875,'BPT List'!B:E,4,),"")</f>
        <v/>
      </c>
    </row>
    <row r="876" spans="1:6" x14ac:dyDescent="0.3">
      <c r="A876" s="97" t="s">
        <v>2483</v>
      </c>
      <c r="B876" s="97">
        <f t="shared" si="13"/>
        <v>2005</v>
      </c>
      <c r="C876" s="142" t="s">
        <v>2484</v>
      </c>
      <c r="D876" s="142" t="s">
        <v>2383</v>
      </c>
      <c r="E876" s="97"/>
      <c r="F876" s="97" t="str">
        <f>IFERROR(VLOOKUP(A876,'BPT List'!B:E,4,),"")</f>
        <v/>
      </c>
    </row>
    <row r="877" spans="1:6" x14ac:dyDescent="0.3">
      <c r="A877" s="97" t="s">
        <v>2485</v>
      </c>
      <c r="B877" s="97">
        <f t="shared" si="13"/>
        <v>2006</v>
      </c>
      <c r="C877" s="142" t="s">
        <v>2486</v>
      </c>
      <c r="D877" s="142" t="s">
        <v>2383</v>
      </c>
      <c r="E877" s="97"/>
      <c r="F877" s="97" t="str">
        <f>IFERROR(VLOOKUP(A877,'BPT List'!B:E,4,),"")</f>
        <v/>
      </c>
    </row>
    <row r="878" spans="1:6" x14ac:dyDescent="0.3">
      <c r="A878" s="97" t="s">
        <v>2487</v>
      </c>
      <c r="B878" s="97">
        <f t="shared" si="13"/>
        <v>2009</v>
      </c>
      <c r="C878" s="142" t="s">
        <v>2488</v>
      </c>
      <c r="D878" s="142" t="s">
        <v>2383</v>
      </c>
      <c r="E878" s="97"/>
      <c r="F878" s="97" t="str">
        <f>IFERROR(VLOOKUP(A878,'BPT List'!B:E,4,),"")</f>
        <v/>
      </c>
    </row>
    <row r="879" spans="1:6" x14ac:dyDescent="0.3">
      <c r="A879" s="97" t="s">
        <v>2489</v>
      </c>
      <c r="B879" s="97">
        <f t="shared" si="13"/>
        <v>2012</v>
      </c>
      <c r="C879" s="142" t="s">
        <v>2490</v>
      </c>
      <c r="D879" s="142" t="s">
        <v>2383</v>
      </c>
      <c r="E879" s="97"/>
      <c r="F879" s="97" t="str">
        <f>IFERROR(VLOOKUP(A879,'BPT List'!B:E,4,),"")</f>
        <v/>
      </c>
    </row>
    <row r="880" spans="1:6" x14ac:dyDescent="0.3">
      <c r="A880" s="97" t="s">
        <v>2491</v>
      </c>
      <c r="B880" s="97">
        <f t="shared" si="13"/>
        <v>2013</v>
      </c>
      <c r="C880" s="142" t="s">
        <v>2492</v>
      </c>
      <c r="D880" s="142" t="s">
        <v>2383</v>
      </c>
      <c r="E880" s="97"/>
      <c r="F880" s="97" t="str">
        <f>IFERROR(VLOOKUP(A880,'BPT List'!B:E,4,),"")</f>
        <v/>
      </c>
    </row>
    <row r="881" spans="1:6" x14ac:dyDescent="0.3">
      <c r="A881" s="97" t="s">
        <v>2493</v>
      </c>
      <c r="B881" s="97">
        <f t="shared" si="13"/>
        <v>2014</v>
      </c>
      <c r="C881" s="142" t="s">
        <v>2494</v>
      </c>
      <c r="D881" s="142" t="s">
        <v>2383</v>
      </c>
      <c r="E881" s="97"/>
      <c r="F881" s="97" t="str">
        <f>IFERROR(VLOOKUP(A881,'BPT List'!B:E,4,),"")</f>
        <v/>
      </c>
    </row>
    <row r="882" spans="1:6" x14ac:dyDescent="0.3">
      <c r="A882" s="97" t="s">
        <v>2495</v>
      </c>
      <c r="B882" s="97">
        <f t="shared" si="13"/>
        <v>2015</v>
      </c>
      <c r="C882" s="142" t="s">
        <v>2496</v>
      </c>
      <c r="D882" s="142" t="s">
        <v>2383</v>
      </c>
      <c r="E882" s="97"/>
      <c r="F882" s="97" t="str">
        <f>IFERROR(VLOOKUP(A882,'BPT List'!B:E,4,),"")</f>
        <v/>
      </c>
    </row>
    <row r="883" spans="1:6" x14ac:dyDescent="0.3">
      <c r="A883" s="97" t="s">
        <v>2497</v>
      </c>
      <c r="B883" s="97">
        <f t="shared" si="13"/>
        <v>2016</v>
      </c>
      <c r="C883" s="142" t="s">
        <v>2498</v>
      </c>
      <c r="D883" s="142" t="s">
        <v>2383</v>
      </c>
      <c r="E883" s="97"/>
      <c r="F883" s="97" t="str">
        <f>IFERROR(VLOOKUP(A883,'BPT List'!B:E,4,),"")</f>
        <v/>
      </c>
    </row>
    <row r="884" spans="1:6" x14ac:dyDescent="0.3">
      <c r="A884" s="97" t="s">
        <v>2499</v>
      </c>
      <c r="B884" s="97">
        <f t="shared" si="13"/>
        <v>1973</v>
      </c>
      <c r="C884" s="142" t="s">
        <v>2500</v>
      </c>
      <c r="D884" s="142" t="s">
        <v>2383</v>
      </c>
      <c r="E884" s="97"/>
      <c r="F884" s="97" t="str">
        <f>IFERROR(VLOOKUP(A884,'BPT List'!B:E,4,),"")</f>
        <v>YES</v>
      </c>
    </row>
    <row r="885" spans="1:6" x14ac:dyDescent="0.3">
      <c r="A885" s="97" t="s">
        <v>2501</v>
      </c>
      <c r="B885" s="97">
        <f t="shared" si="13"/>
        <v>2020</v>
      </c>
      <c r="C885" s="142" t="s">
        <v>2502</v>
      </c>
      <c r="D885" s="142" t="s">
        <v>2383</v>
      </c>
      <c r="E885" s="97"/>
      <c r="F885" s="97" t="str">
        <f>IFERROR(VLOOKUP(A885,'BPT List'!B:E,4,),"")</f>
        <v/>
      </c>
    </row>
    <row r="886" spans="1:6" x14ac:dyDescent="0.3">
      <c r="A886" s="97" t="s">
        <v>2503</v>
      </c>
      <c r="B886" s="97">
        <f t="shared" si="13"/>
        <v>2021</v>
      </c>
      <c r="C886" s="142" t="s">
        <v>2504</v>
      </c>
      <c r="D886" s="142" t="s">
        <v>2383</v>
      </c>
      <c r="E886" s="97"/>
      <c r="F886" s="97" t="str">
        <f>IFERROR(VLOOKUP(A886,'BPT List'!B:E,4,),"")</f>
        <v/>
      </c>
    </row>
    <row r="887" spans="1:6" x14ac:dyDescent="0.3">
      <c r="A887" s="97" t="s">
        <v>2505</v>
      </c>
      <c r="B887" s="97">
        <f t="shared" si="13"/>
        <v>2025</v>
      </c>
      <c r="C887" s="142" t="s">
        <v>2506</v>
      </c>
      <c r="D887" s="142" t="s">
        <v>2383</v>
      </c>
      <c r="E887" s="97"/>
      <c r="F887" s="97" t="str">
        <f>IFERROR(VLOOKUP(A887,'BPT List'!B:E,4,),"")</f>
        <v/>
      </c>
    </row>
    <row r="888" spans="1:6" x14ac:dyDescent="0.3">
      <c r="A888" s="97" t="s">
        <v>2507</v>
      </c>
      <c r="B888" s="97">
        <f t="shared" si="13"/>
        <v>2026</v>
      </c>
      <c r="C888" s="142" t="s">
        <v>2508</v>
      </c>
      <c r="D888" s="142" t="s">
        <v>2383</v>
      </c>
      <c r="E888" s="97"/>
      <c r="F888" s="97" t="str">
        <f>IFERROR(VLOOKUP(A888,'BPT List'!B:E,4,),"")</f>
        <v/>
      </c>
    </row>
    <row r="889" spans="1:6" x14ac:dyDescent="0.3">
      <c r="A889" s="97" t="s">
        <v>2509</v>
      </c>
      <c r="B889" s="97">
        <f t="shared" si="13"/>
        <v>2027</v>
      </c>
      <c r="C889" s="142" t="s">
        <v>2510</v>
      </c>
      <c r="D889" s="142" t="s">
        <v>2383</v>
      </c>
      <c r="E889" s="97"/>
      <c r="F889" s="97" t="str">
        <f>IFERROR(VLOOKUP(A889,'BPT List'!B:E,4,),"")</f>
        <v/>
      </c>
    </row>
    <row r="890" spans="1:6" x14ac:dyDescent="0.3">
      <c r="A890" s="97" t="s">
        <v>2511</v>
      </c>
      <c r="B890" s="97">
        <f t="shared" si="13"/>
        <v>2031</v>
      </c>
      <c r="C890" s="142" t="s">
        <v>2512</v>
      </c>
      <c r="D890" s="142" t="s">
        <v>2383</v>
      </c>
      <c r="E890" s="97"/>
      <c r="F890" s="97" t="str">
        <f>IFERROR(VLOOKUP(A890,'BPT List'!B:E,4,),"")</f>
        <v/>
      </c>
    </row>
    <row r="891" spans="1:6" x14ac:dyDescent="0.3">
      <c r="A891" s="97" t="s">
        <v>2513</v>
      </c>
      <c r="B891" s="97">
        <f t="shared" si="13"/>
        <v>2033</v>
      </c>
      <c r="C891" s="142" t="s">
        <v>2514</v>
      </c>
      <c r="D891" s="142" t="s">
        <v>2383</v>
      </c>
      <c r="E891" s="97"/>
      <c r="F891" s="97" t="str">
        <f>IFERROR(VLOOKUP(A891,'BPT List'!B:E,4,),"")</f>
        <v>YES</v>
      </c>
    </row>
    <row r="892" spans="1:6" x14ac:dyDescent="0.3">
      <c r="A892" s="97" t="s">
        <v>2515</v>
      </c>
      <c r="B892" s="97">
        <f t="shared" si="13"/>
        <v>2034</v>
      </c>
      <c r="C892" s="142" t="s">
        <v>2516</v>
      </c>
      <c r="D892" s="142" t="s">
        <v>2383</v>
      </c>
      <c r="E892" s="97"/>
      <c r="F892" s="97" t="str">
        <f>IFERROR(VLOOKUP(A892,'BPT List'!B:E,4,),"")</f>
        <v>YES</v>
      </c>
    </row>
    <row r="893" spans="1:6" x14ac:dyDescent="0.3">
      <c r="A893" s="97" t="s">
        <v>2517</v>
      </c>
      <c r="B893" s="97">
        <f t="shared" si="13"/>
        <v>2036</v>
      </c>
      <c r="C893" s="142" t="s">
        <v>2518</v>
      </c>
      <c r="D893" s="142" t="s">
        <v>2383</v>
      </c>
      <c r="E893" s="97"/>
      <c r="F893" s="97" t="str">
        <f>IFERROR(VLOOKUP(A893,'BPT List'!B:E,4,),"")</f>
        <v/>
      </c>
    </row>
    <row r="894" spans="1:6" x14ac:dyDescent="0.3">
      <c r="A894" s="97" t="s">
        <v>2519</v>
      </c>
      <c r="B894" s="97">
        <f t="shared" si="13"/>
        <v>1494</v>
      </c>
      <c r="C894" s="142" t="s">
        <v>2520</v>
      </c>
      <c r="D894" s="142" t="s">
        <v>2521</v>
      </c>
      <c r="E894" s="97"/>
      <c r="F894" s="97" t="str">
        <f>IFERROR(VLOOKUP(A894,'BPT List'!B:E,4,),"")</f>
        <v/>
      </c>
    </row>
    <row r="895" spans="1:6" x14ac:dyDescent="0.3">
      <c r="A895" s="97" t="s">
        <v>2522</v>
      </c>
      <c r="B895" s="97">
        <f t="shared" si="13"/>
        <v>1496</v>
      </c>
      <c r="C895" s="142" t="s">
        <v>2523</v>
      </c>
      <c r="D895" s="142" t="s">
        <v>2521</v>
      </c>
      <c r="E895" s="97"/>
      <c r="F895" s="97" t="str">
        <f>IFERROR(VLOOKUP(A895,'BPT List'!B:E,4,),"")</f>
        <v/>
      </c>
    </row>
    <row r="896" spans="1:6" x14ac:dyDescent="0.3">
      <c r="A896" s="97" t="s">
        <v>2524</v>
      </c>
      <c r="B896" s="97">
        <f t="shared" si="13"/>
        <v>1458</v>
      </c>
      <c r="C896" s="142" t="s">
        <v>2525</v>
      </c>
      <c r="D896" s="142" t="s">
        <v>2521</v>
      </c>
      <c r="E896" s="97"/>
      <c r="F896" s="97" t="str">
        <f>IFERROR(VLOOKUP(A896,'BPT List'!B:E,4,),"")</f>
        <v/>
      </c>
    </row>
    <row r="897" spans="1:6" x14ac:dyDescent="0.3">
      <c r="A897" s="97" t="s">
        <v>2526</v>
      </c>
      <c r="B897" s="97">
        <f t="shared" si="13"/>
        <v>1080</v>
      </c>
      <c r="C897" s="142" t="s">
        <v>2527</v>
      </c>
      <c r="D897" s="142" t="s">
        <v>2521</v>
      </c>
      <c r="E897" s="97"/>
      <c r="F897" s="97" t="str">
        <f>IFERROR(VLOOKUP(A897,'BPT List'!B:E,4,),"")</f>
        <v>YES</v>
      </c>
    </row>
    <row r="898" spans="1:6" x14ac:dyDescent="0.3">
      <c r="A898" s="97" t="s">
        <v>2528</v>
      </c>
      <c r="B898" s="97">
        <f t="shared" si="13"/>
        <v>1459</v>
      </c>
      <c r="C898" s="142" t="s">
        <v>2529</v>
      </c>
      <c r="D898" s="142" t="s">
        <v>2521</v>
      </c>
      <c r="E898" s="97"/>
      <c r="F898" s="97" t="str">
        <f>IFERROR(VLOOKUP(A898,'BPT List'!B:E,4,),"")</f>
        <v/>
      </c>
    </row>
    <row r="899" spans="1:6" x14ac:dyDescent="0.3">
      <c r="A899" s="97" t="s">
        <v>2530</v>
      </c>
      <c r="B899" s="97">
        <f t="shared" ref="B899:B962" si="14">VALUE(RIGHT(A899,4))</f>
        <v>1498</v>
      </c>
      <c r="C899" s="142" t="s">
        <v>2531</v>
      </c>
      <c r="D899" s="142" t="s">
        <v>2521</v>
      </c>
      <c r="E899" s="97"/>
      <c r="F899" s="97" t="str">
        <f>IFERROR(VLOOKUP(A899,'BPT List'!B:E,4,),"")</f>
        <v/>
      </c>
    </row>
    <row r="900" spans="1:6" x14ac:dyDescent="0.3">
      <c r="A900" s="97" t="s">
        <v>2532</v>
      </c>
      <c r="B900" s="97">
        <f t="shared" si="14"/>
        <v>1460</v>
      </c>
      <c r="C900" s="142" t="s">
        <v>2533</v>
      </c>
      <c r="D900" s="142" t="s">
        <v>2521</v>
      </c>
      <c r="E900" s="97"/>
      <c r="F900" s="97" t="str">
        <f>IFERROR(VLOOKUP(A900,'BPT List'!B:E,4,),"")</f>
        <v/>
      </c>
    </row>
    <row r="901" spans="1:6" x14ac:dyDescent="0.3">
      <c r="A901" s="97" t="s">
        <v>2534</v>
      </c>
      <c r="B901" s="97">
        <f t="shared" si="14"/>
        <v>1500</v>
      </c>
      <c r="C901" s="142" t="s">
        <v>2535</v>
      </c>
      <c r="D901" s="142" t="s">
        <v>2521</v>
      </c>
      <c r="E901" s="97"/>
      <c r="F901" s="97" t="str">
        <f>IFERROR(VLOOKUP(A901,'BPT List'!B:E,4,),"")</f>
        <v>YES</v>
      </c>
    </row>
    <row r="902" spans="1:6" x14ac:dyDescent="0.3">
      <c r="A902" s="97" t="s">
        <v>2536</v>
      </c>
      <c r="B902" s="97">
        <f t="shared" si="14"/>
        <v>1501</v>
      </c>
      <c r="C902" s="142" t="s">
        <v>2537</v>
      </c>
      <c r="D902" s="142" t="s">
        <v>2521</v>
      </c>
      <c r="E902" s="97"/>
      <c r="F902" s="97" t="str">
        <f>IFERROR(VLOOKUP(A902,'BPT List'!B:E,4,),"")</f>
        <v/>
      </c>
    </row>
    <row r="903" spans="1:6" x14ac:dyDescent="0.3">
      <c r="A903" s="97" t="s">
        <v>2538</v>
      </c>
      <c r="B903" s="97">
        <f t="shared" si="14"/>
        <v>1462</v>
      </c>
      <c r="C903" s="142" t="s">
        <v>2539</v>
      </c>
      <c r="D903" s="142" t="s">
        <v>2521</v>
      </c>
      <c r="E903" s="97"/>
      <c r="F903" s="97" t="str">
        <f>IFERROR(VLOOKUP(A903,'BPT List'!B:E,4,),"")</f>
        <v/>
      </c>
    </row>
    <row r="904" spans="1:6" x14ac:dyDescent="0.3">
      <c r="A904" s="97" t="s">
        <v>2540</v>
      </c>
      <c r="B904" s="97">
        <f t="shared" si="14"/>
        <v>1504</v>
      </c>
      <c r="C904" s="142" t="s">
        <v>2541</v>
      </c>
      <c r="D904" s="142" t="s">
        <v>2521</v>
      </c>
      <c r="E904" s="97"/>
      <c r="F904" s="97" t="str">
        <f>IFERROR(VLOOKUP(A904,'BPT List'!B:E,4,),"")</f>
        <v>YES</v>
      </c>
    </row>
    <row r="905" spans="1:6" x14ac:dyDescent="0.3">
      <c r="A905" s="97" t="s">
        <v>2542</v>
      </c>
      <c r="B905" s="97">
        <f t="shared" si="14"/>
        <v>1463</v>
      </c>
      <c r="C905" s="142" t="s">
        <v>2543</v>
      </c>
      <c r="D905" s="142" t="s">
        <v>2521</v>
      </c>
      <c r="E905" s="97"/>
      <c r="F905" s="97" t="str">
        <f>IFERROR(VLOOKUP(A905,'BPT List'!B:E,4,),"")</f>
        <v/>
      </c>
    </row>
    <row r="906" spans="1:6" x14ac:dyDescent="0.3">
      <c r="A906" s="97" t="s">
        <v>2544</v>
      </c>
      <c r="B906" s="97">
        <f t="shared" si="14"/>
        <v>1505</v>
      </c>
      <c r="C906" s="142" t="s">
        <v>2545</v>
      </c>
      <c r="D906" s="142" t="s">
        <v>2521</v>
      </c>
      <c r="E906" s="97"/>
      <c r="F906" s="97" t="str">
        <f>IFERROR(VLOOKUP(A906,'BPT List'!B:E,4,),"")</f>
        <v/>
      </c>
    </row>
    <row r="907" spans="1:6" x14ac:dyDescent="0.3">
      <c r="A907" s="97" t="s">
        <v>2546</v>
      </c>
      <c r="B907" s="97">
        <f t="shared" si="14"/>
        <v>1506</v>
      </c>
      <c r="C907" s="142" t="s">
        <v>2547</v>
      </c>
      <c r="D907" s="142" t="s">
        <v>2521</v>
      </c>
      <c r="E907" s="97"/>
      <c r="F907" s="97" t="str">
        <f>IFERROR(VLOOKUP(A907,'BPT List'!B:E,4,),"")</f>
        <v/>
      </c>
    </row>
    <row r="908" spans="1:6" x14ac:dyDescent="0.3">
      <c r="A908" s="97" t="s">
        <v>2548</v>
      </c>
      <c r="B908" s="97">
        <f t="shared" si="14"/>
        <v>100</v>
      </c>
      <c r="C908" s="142" t="s">
        <v>2549</v>
      </c>
      <c r="D908" s="142" t="s">
        <v>2521</v>
      </c>
      <c r="E908" s="97"/>
      <c r="F908" s="97" t="str">
        <f>IFERROR(VLOOKUP(A908,'BPT List'!B:E,4,),"")</f>
        <v/>
      </c>
    </row>
    <row r="909" spans="1:6" x14ac:dyDescent="0.3">
      <c r="A909" s="97" t="s">
        <v>2550</v>
      </c>
      <c r="B909" s="97">
        <f t="shared" si="14"/>
        <v>1507</v>
      </c>
      <c r="C909" s="142" t="s">
        <v>2551</v>
      </c>
      <c r="D909" s="142" t="s">
        <v>2521</v>
      </c>
      <c r="E909" s="97"/>
      <c r="F909" s="97" t="str">
        <f>IFERROR(VLOOKUP(A909,'BPT List'!B:E,4,),"")</f>
        <v/>
      </c>
    </row>
    <row r="910" spans="1:6" x14ac:dyDescent="0.3">
      <c r="A910" s="97" t="s">
        <v>2552</v>
      </c>
      <c r="B910" s="97">
        <f t="shared" si="14"/>
        <v>1522</v>
      </c>
      <c r="C910" s="142" t="s">
        <v>2553</v>
      </c>
      <c r="D910" s="142" t="s">
        <v>2521</v>
      </c>
      <c r="E910" s="97"/>
      <c r="F910" s="97" t="str">
        <f>IFERROR(VLOOKUP(A910,'BPT List'!B:E,4,),"")</f>
        <v>YES</v>
      </c>
    </row>
    <row r="911" spans="1:6" x14ac:dyDescent="0.3">
      <c r="A911" s="97" t="s">
        <v>2554</v>
      </c>
      <c r="B911" s="97">
        <f t="shared" si="14"/>
        <v>1508</v>
      </c>
      <c r="C911" s="142" t="s">
        <v>2555</v>
      </c>
      <c r="D911" s="142" t="s">
        <v>2521</v>
      </c>
      <c r="E911" s="97"/>
      <c r="F911" s="97" t="str">
        <f>IFERROR(VLOOKUP(A911,'BPT List'!B:E,4,),"")</f>
        <v/>
      </c>
    </row>
    <row r="912" spans="1:6" x14ac:dyDescent="0.3">
      <c r="A912" s="97" t="s">
        <v>2556</v>
      </c>
      <c r="B912" s="97">
        <f t="shared" si="14"/>
        <v>1468</v>
      </c>
      <c r="C912" s="142" t="s">
        <v>2557</v>
      </c>
      <c r="D912" s="142" t="s">
        <v>2521</v>
      </c>
      <c r="E912" s="97"/>
      <c r="F912" s="97" t="str">
        <f>IFERROR(VLOOKUP(A912,'BPT List'!B:E,4,),"")</f>
        <v/>
      </c>
    </row>
    <row r="913" spans="1:6" x14ac:dyDescent="0.3">
      <c r="A913" s="97" t="s">
        <v>2558</v>
      </c>
      <c r="B913" s="97">
        <f t="shared" si="14"/>
        <v>1469</v>
      </c>
      <c r="C913" s="142" t="s">
        <v>2559</v>
      </c>
      <c r="D913" s="142" t="s">
        <v>2521</v>
      </c>
      <c r="E913" s="97"/>
      <c r="F913" s="97" t="str">
        <f>IFERROR(VLOOKUP(A913,'BPT List'!B:E,4,),"")</f>
        <v/>
      </c>
    </row>
    <row r="914" spans="1:6" x14ac:dyDescent="0.3">
      <c r="A914" s="97" t="s">
        <v>2560</v>
      </c>
      <c r="B914" s="97">
        <f t="shared" si="14"/>
        <v>1521</v>
      </c>
      <c r="C914" s="142" t="s">
        <v>2561</v>
      </c>
      <c r="D914" s="142" t="s">
        <v>2521</v>
      </c>
      <c r="E914" s="97"/>
      <c r="F914" s="97" t="str">
        <f>IFERROR(VLOOKUP(A914,'BPT List'!B:E,4,),"")</f>
        <v>YES</v>
      </c>
    </row>
    <row r="915" spans="1:6" x14ac:dyDescent="0.3">
      <c r="A915" s="97" t="s">
        <v>2562</v>
      </c>
      <c r="B915" s="97">
        <f t="shared" si="14"/>
        <v>1510</v>
      </c>
      <c r="C915" s="142" t="s">
        <v>2563</v>
      </c>
      <c r="D915" s="142" t="s">
        <v>2521</v>
      </c>
      <c r="E915" s="97"/>
      <c r="F915" s="97" t="str">
        <f>IFERROR(VLOOKUP(A915,'BPT List'!B:E,4,),"")</f>
        <v/>
      </c>
    </row>
    <row r="916" spans="1:6" x14ac:dyDescent="0.3">
      <c r="A916" s="97" t="s">
        <v>2564</v>
      </c>
      <c r="B916" s="97">
        <f t="shared" si="14"/>
        <v>1511</v>
      </c>
      <c r="C916" s="142" t="s">
        <v>2565</v>
      </c>
      <c r="D916" s="142" t="s">
        <v>2521</v>
      </c>
      <c r="E916" s="97"/>
      <c r="F916" s="97" t="str">
        <f>IFERROR(VLOOKUP(A916,'BPT List'!B:E,4,),"")</f>
        <v/>
      </c>
    </row>
    <row r="917" spans="1:6" x14ac:dyDescent="0.3">
      <c r="A917" s="97" t="s">
        <v>2566</v>
      </c>
      <c r="B917" s="97">
        <f t="shared" si="14"/>
        <v>1512</v>
      </c>
      <c r="C917" s="142" t="s">
        <v>2567</v>
      </c>
      <c r="D917" s="142" t="s">
        <v>2521</v>
      </c>
      <c r="E917" s="97"/>
      <c r="F917" s="97" t="str">
        <f>IFERROR(VLOOKUP(A917,'BPT List'!B:E,4,),"")</f>
        <v/>
      </c>
    </row>
    <row r="918" spans="1:6" x14ac:dyDescent="0.3">
      <c r="A918" s="97" t="s">
        <v>2568</v>
      </c>
      <c r="B918" s="97">
        <f t="shared" si="14"/>
        <v>1514</v>
      </c>
      <c r="C918" s="142" t="s">
        <v>2569</v>
      </c>
      <c r="D918" s="142" t="s">
        <v>2521</v>
      </c>
      <c r="E918" s="97"/>
      <c r="F918" s="97" t="str">
        <f>IFERROR(VLOOKUP(A918,'BPT List'!B:E,4,),"")</f>
        <v/>
      </c>
    </row>
    <row r="919" spans="1:6" x14ac:dyDescent="0.3">
      <c r="A919" s="97" t="s">
        <v>2570</v>
      </c>
      <c r="B919" s="97">
        <f t="shared" si="14"/>
        <v>1492</v>
      </c>
      <c r="C919" s="142" t="s">
        <v>2571</v>
      </c>
      <c r="D919" s="142" t="s">
        <v>2521</v>
      </c>
      <c r="E919" s="97"/>
      <c r="F919" s="97" t="str">
        <f>IFERROR(VLOOKUP(A919,'BPT List'!B:E,4,),"")</f>
        <v/>
      </c>
    </row>
    <row r="920" spans="1:6" x14ac:dyDescent="0.3">
      <c r="A920" s="97" t="s">
        <v>2572</v>
      </c>
      <c r="B920" s="97">
        <f t="shared" si="14"/>
        <v>1471</v>
      </c>
      <c r="C920" s="142" t="s">
        <v>2573</v>
      </c>
      <c r="D920" s="142" t="s">
        <v>2521</v>
      </c>
      <c r="E920" s="97"/>
      <c r="F920" s="97" t="str">
        <f>IFERROR(VLOOKUP(A920,'BPT List'!B:E,4,),"")</f>
        <v/>
      </c>
    </row>
    <row r="921" spans="1:6" x14ac:dyDescent="0.3">
      <c r="A921" s="97" t="s">
        <v>2574</v>
      </c>
      <c r="B921" s="97">
        <f t="shared" si="14"/>
        <v>1493</v>
      </c>
      <c r="C921" s="142" t="s">
        <v>2575</v>
      </c>
      <c r="D921" s="142" t="s">
        <v>2521</v>
      </c>
      <c r="E921" s="97"/>
      <c r="F921" s="97" t="str">
        <f>IFERROR(VLOOKUP(A921,'BPT List'!B:E,4,),"")</f>
        <v/>
      </c>
    </row>
    <row r="922" spans="1:6" x14ac:dyDescent="0.3">
      <c r="A922" s="97" t="s">
        <v>2576</v>
      </c>
      <c r="B922" s="97">
        <f t="shared" si="14"/>
        <v>1473</v>
      </c>
      <c r="C922" s="142" t="s">
        <v>2577</v>
      </c>
      <c r="D922" s="142" t="s">
        <v>2521</v>
      </c>
      <c r="E922" s="97"/>
      <c r="F922" s="97" t="str">
        <f>IFERROR(VLOOKUP(A922,'BPT List'!B:E,4,),"")</f>
        <v/>
      </c>
    </row>
    <row r="923" spans="1:6" x14ac:dyDescent="0.3">
      <c r="A923" s="97" t="s">
        <v>2578</v>
      </c>
      <c r="B923" s="97">
        <f t="shared" si="14"/>
        <v>1474</v>
      </c>
      <c r="C923" s="142" t="s">
        <v>2579</v>
      </c>
      <c r="D923" s="142" t="s">
        <v>2521</v>
      </c>
      <c r="E923" s="97"/>
      <c r="F923" s="97" t="str">
        <f>IFERROR(VLOOKUP(A923,'BPT List'!B:E,4,),"")</f>
        <v/>
      </c>
    </row>
    <row r="924" spans="1:6" x14ac:dyDescent="0.3">
      <c r="A924" s="97" t="s">
        <v>2580</v>
      </c>
      <c r="B924" s="97">
        <f t="shared" si="14"/>
        <v>1475</v>
      </c>
      <c r="C924" s="142" t="s">
        <v>2581</v>
      </c>
      <c r="D924" s="142" t="s">
        <v>2521</v>
      </c>
      <c r="E924" s="97"/>
      <c r="F924" s="97" t="str">
        <f>IFERROR(VLOOKUP(A924,'BPT List'!B:E,4,),"")</f>
        <v/>
      </c>
    </row>
    <row r="925" spans="1:6" x14ac:dyDescent="0.3">
      <c r="A925" s="97" t="s">
        <v>2582</v>
      </c>
      <c r="B925" s="97">
        <f t="shared" si="14"/>
        <v>1476</v>
      </c>
      <c r="C925" s="142" t="s">
        <v>2583</v>
      </c>
      <c r="D925" s="142" t="s">
        <v>2521</v>
      </c>
      <c r="E925" s="97"/>
      <c r="F925" s="97" t="str">
        <f>IFERROR(VLOOKUP(A925,'BPT List'!B:E,4,),"")</f>
        <v>YES</v>
      </c>
    </row>
    <row r="926" spans="1:6" x14ac:dyDescent="0.3">
      <c r="A926" s="97" t="s">
        <v>2584</v>
      </c>
      <c r="B926" s="97">
        <f t="shared" si="14"/>
        <v>1478</v>
      </c>
      <c r="C926" s="142" t="s">
        <v>2585</v>
      </c>
      <c r="D926" s="142" t="s">
        <v>2521</v>
      </c>
      <c r="E926" s="97"/>
      <c r="F926" s="97" t="str">
        <f>IFERROR(VLOOKUP(A926,'BPT List'!B:E,4,),"")</f>
        <v>YES</v>
      </c>
    </row>
    <row r="927" spans="1:6" x14ac:dyDescent="0.3">
      <c r="A927" s="97" t="s">
        <v>2586</v>
      </c>
      <c r="B927" s="97">
        <f t="shared" si="14"/>
        <v>1479</v>
      </c>
      <c r="C927" s="142" t="s">
        <v>2587</v>
      </c>
      <c r="D927" s="142" t="s">
        <v>2521</v>
      </c>
      <c r="E927" s="97"/>
      <c r="F927" s="97" t="str">
        <f>IFERROR(VLOOKUP(A927,'BPT List'!B:E,4,),"")</f>
        <v/>
      </c>
    </row>
    <row r="928" spans="1:6" x14ac:dyDescent="0.3">
      <c r="A928" s="97" t="s">
        <v>2588</v>
      </c>
      <c r="B928" s="97">
        <f t="shared" si="14"/>
        <v>1480</v>
      </c>
      <c r="C928" s="142" t="s">
        <v>2589</v>
      </c>
      <c r="D928" s="142" t="s">
        <v>2521</v>
      </c>
      <c r="E928" s="97"/>
      <c r="F928" s="97" t="str">
        <f>IFERROR(VLOOKUP(A928,'BPT List'!B:E,4,),"")</f>
        <v>YES</v>
      </c>
    </row>
    <row r="929" spans="1:6" x14ac:dyDescent="0.3">
      <c r="A929" s="97" t="s">
        <v>2590</v>
      </c>
      <c r="B929" s="97">
        <f t="shared" si="14"/>
        <v>1481</v>
      </c>
      <c r="C929" s="142" t="s">
        <v>2591</v>
      </c>
      <c r="D929" s="142" t="s">
        <v>2521</v>
      </c>
      <c r="E929" s="97"/>
      <c r="F929" s="97" t="str">
        <f>IFERROR(VLOOKUP(A929,'BPT List'!B:E,4,),"")</f>
        <v>YES</v>
      </c>
    </row>
    <row r="930" spans="1:6" x14ac:dyDescent="0.3">
      <c r="A930" s="97" t="s">
        <v>2592</v>
      </c>
      <c r="B930" s="97">
        <f t="shared" si="14"/>
        <v>1515</v>
      </c>
      <c r="C930" s="142" t="s">
        <v>2593</v>
      </c>
      <c r="D930" s="142" t="s">
        <v>2521</v>
      </c>
      <c r="E930" s="97"/>
      <c r="F930" s="97" t="str">
        <f>IFERROR(VLOOKUP(A930,'BPT List'!B:E,4,),"")</f>
        <v/>
      </c>
    </row>
    <row r="931" spans="1:6" x14ac:dyDescent="0.3">
      <c r="A931" s="97" t="s">
        <v>2594</v>
      </c>
      <c r="B931" s="97">
        <f t="shared" si="14"/>
        <v>99</v>
      </c>
      <c r="C931" s="142" t="s">
        <v>2595</v>
      </c>
      <c r="D931" s="142" t="s">
        <v>2521</v>
      </c>
      <c r="E931" s="97"/>
      <c r="F931" s="97" t="str">
        <f>IFERROR(VLOOKUP(A931,'BPT List'!B:E,4,),"")</f>
        <v/>
      </c>
    </row>
    <row r="932" spans="1:6" x14ac:dyDescent="0.3">
      <c r="A932" s="97" t="s">
        <v>2596</v>
      </c>
      <c r="B932" s="97">
        <f t="shared" si="14"/>
        <v>1483</v>
      </c>
      <c r="C932" s="142" t="s">
        <v>2597</v>
      </c>
      <c r="D932" s="142" t="s">
        <v>2521</v>
      </c>
      <c r="E932" s="97"/>
      <c r="F932" s="97" t="str">
        <f>IFERROR(VLOOKUP(A932,'BPT List'!B:E,4,),"")</f>
        <v>YES</v>
      </c>
    </row>
    <row r="933" spans="1:6" x14ac:dyDescent="0.3">
      <c r="A933" s="97" t="s">
        <v>2598</v>
      </c>
      <c r="B933" s="97">
        <f t="shared" si="14"/>
        <v>1484</v>
      </c>
      <c r="C933" s="142" t="s">
        <v>2599</v>
      </c>
      <c r="D933" s="142" t="s">
        <v>2521</v>
      </c>
      <c r="E933" s="97"/>
      <c r="F933" s="97" t="str">
        <f>IFERROR(VLOOKUP(A933,'BPT List'!B:E,4,),"")</f>
        <v/>
      </c>
    </row>
    <row r="934" spans="1:6" x14ac:dyDescent="0.3">
      <c r="A934" s="97" t="s">
        <v>2600</v>
      </c>
      <c r="B934" s="97">
        <f t="shared" si="14"/>
        <v>1503</v>
      </c>
      <c r="C934" s="142" t="s">
        <v>2601</v>
      </c>
      <c r="D934" s="142" t="s">
        <v>2521</v>
      </c>
      <c r="E934" s="97"/>
      <c r="F934" s="97" t="str">
        <f>IFERROR(VLOOKUP(A934,'BPT List'!B:E,4,),"")</f>
        <v/>
      </c>
    </row>
    <row r="935" spans="1:6" x14ac:dyDescent="0.3">
      <c r="A935" s="97" t="s">
        <v>2602</v>
      </c>
      <c r="B935" s="97">
        <f t="shared" si="14"/>
        <v>1517</v>
      </c>
      <c r="C935" s="142" t="s">
        <v>2603</v>
      </c>
      <c r="D935" s="142" t="s">
        <v>2521</v>
      </c>
      <c r="E935" s="97"/>
      <c r="F935" s="97" t="str">
        <f>IFERROR(VLOOKUP(A935,'BPT List'!B:E,4,),"")</f>
        <v/>
      </c>
    </row>
    <row r="936" spans="1:6" x14ac:dyDescent="0.3">
      <c r="A936" s="97" t="s">
        <v>2604</v>
      </c>
      <c r="B936" s="97">
        <f t="shared" si="14"/>
        <v>101</v>
      </c>
      <c r="C936" s="142" t="s">
        <v>2605</v>
      </c>
      <c r="D936" s="142" t="s">
        <v>2521</v>
      </c>
      <c r="E936" s="97"/>
      <c r="F936" s="97" t="str">
        <f>IFERROR(VLOOKUP(A936,'BPT List'!B:E,4,),"")</f>
        <v/>
      </c>
    </row>
    <row r="937" spans="1:6" x14ac:dyDescent="0.3">
      <c r="A937" s="97" t="s">
        <v>2606</v>
      </c>
      <c r="B937" s="97">
        <f t="shared" si="14"/>
        <v>1486</v>
      </c>
      <c r="C937" s="142" t="s">
        <v>2607</v>
      </c>
      <c r="D937" s="142" t="s">
        <v>2521</v>
      </c>
      <c r="E937" s="97"/>
      <c r="F937" s="97" t="str">
        <f>IFERROR(VLOOKUP(A937,'BPT List'!B:E,4,),"")</f>
        <v/>
      </c>
    </row>
    <row r="938" spans="1:6" x14ac:dyDescent="0.3">
      <c r="A938" s="97" t="s">
        <v>2608</v>
      </c>
      <c r="B938" s="97">
        <f t="shared" si="14"/>
        <v>1648</v>
      </c>
      <c r="C938" s="142" t="s">
        <v>2609</v>
      </c>
      <c r="D938" s="142" t="s">
        <v>2521</v>
      </c>
      <c r="E938" s="97"/>
      <c r="F938" s="97" t="str">
        <f>IFERROR(VLOOKUP(A938,'BPT List'!B:E,4,),"")</f>
        <v/>
      </c>
    </row>
    <row r="939" spans="1:6" x14ac:dyDescent="0.3">
      <c r="A939" s="97" t="s">
        <v>2610</v>
      </c>
      <c r="B939" s="97">
        <f t="shared" si="14"/>
        <v>1488</v>
      </c>
      <c r="C939" s="142" t="s">
        <v>2611</v>
      </c>
      <c r="D939" s="142" t="s">
        <v>2521</v>
      </c>
      <c r="E939" s="97"/>
      <c r="F939" s="97" t="str">
        <f>IFERROR(VLOOKUP(A939,'BPT List'!B:E,4,),"")</f>
        <v/>
      </c>
    </row>
    <row r="940" spans="1:6" x14ac:dyDescent="0.3">
      <c r="A940" s="97" t="s">
        <v>2612</v>
      </c>
      <c r="B940" s="97">
        <f t="shared" si="14"/>
        <v>1489</v>
      </c>
      <c r="C940" s="142" t="s">
        <v>2613</v>
      </c>
      <c r="D940" s="142" t="s">
        <v>2521</v>
      </c>
      <c r="E940" s="97"/>
      <c r="F940" s="97" t="str">
        <f>IFERROR(VLOOKUP(A940,'BPT List'!B:E,4,),"")</f>
        <v/>
      </c>
    </row>
    <row r="941" spans="1:6" x14ac:dyDescent="0.3">
      <c r="A941" s="97" t="s">
        <v>2614</v>
      </c>
      <c r="B941" s="97">
        <f t="shared" si="14"/>
        <v>1490</v>
      </c>
      <c r="C941" s="142" t="s">
        <v>2615</v>
      </c>
      <c r="D941" s="142" t="s">
        <v>2521</v>
      </c>
      <c r="E941" s="97"/>
      <c r="F941" s="97" t="str">
        <f>IFERROR(VLOOKUP(A941,'BPT List'!B:E,4,),"")</f>
        <v/>
      </c>
    </row>
    <row r="942" spans="1:6" x14ac:dyDescent="0.3">
      <c r="A942" s="97" t="s">
        <v>2616</v>
      </c>
      <c r="B942" s="97">
        <f t="shared" si="14"/>
        <v>1519</v>
      </c>
      <c r="C942" s="142" t="s">
        <v>2617</v>
      </c>
      <c r="D942" s="142" t="s">
        <v>2521</v>
      </c>
      <c r="E942" s="97"/>
      <c r="F942" s="97" t="str">
        <f>IFERROR(VLOOKUP(A942,'BPT List'!B:E,4,),"")</f>
        <v/>
      </c>
    </row>
    <row r="943" spans="1:6" x14ac:dyDescent="0.3">
      <c r="A943" s="97" t="s">
        <v>2618</v>
      </c>
      <c r="B943" s="97">
        <f t="shared" si="14"/>
        <v>3659</v>
      </c>
      <c r="C943" s="142" t="s">
        <v>2619</v>
      </c>
      <c r="D943" s="142" t="s">
        <v>2521</v>
      </c>
      <c r="E943" s="97"/>
      <c r="F943" s="97" t="str">
        <f>IFERROR(VLOOKUP(A943,'BPT List'!B:E,4,),"")</f>
        <v/>
      </c>
    </row>
    <row r="944" spans="1:6" x14ac:dyDescent="0.3">
      <c r="A944" s="97" t="s">
        <v>2620</v>
      </c>
      <c r="B944" s="97">
        <f t="shared" si="14"/>
        <v>79</v>
      </c>
      <c r="C944" s="142" t="s">
        <v>2621</v>
      </c>
      <c r="D944" s="142" t="s">
        <v>2622</v>
      </c>
      <c r="E944" s="97"/>
      <c r="F944" s="97" t="str">
        <f>IFERROR(VLOOKUP(A944,'BPT List'!B:E,4,),"")</f>
        <v/>
      </c>
    </row>
    <row r="945" spans="1:6" x14ac:dyDescent="0.3">
      <c r="A945" s="97" t="s">
        <v>2623</v>
      </c>
      <c r="B945" s="97">
        <f t="shared" si="14"/>
        <v>80</v>
      </c>
      <c r="C945" s="142" t="s">
        <v>2624</v>
      </c>
      <c r="D945" s="142" t="s">
        <v>2622</v>
      </c>
      <c r="E945" s="97"/>
      <c r="F945" s="97" t="str">
        <f>IFERROR(VLOOKUP(A945,'BPT List'!B:E,4,),"")</f>
        <v>YES</v>
      </c>
    </row>
    <row r="946" spans="1:6" x14ac:dyDescent="0.3">
      <c r="A946" s="97" t="s">
        <v>2625</v>
      </c>
      <c r="B946" s="97">
        <f t="shared" si="14"/>
        <v>3724</v>
      </c>
      <c r="C946" s="142" t="s">
        <v>2626</v>
      </c>
      <c r="D946" s="142" t="s">
        <v>2622</v>
      </c>
      <c r="E946" s="97"/>
      <c r="F946" s="97" t="str">
        <f>IFERROR(VLOOKUP(A946,'BPT List'!B:E,4,),"")</f>
        <v/>
      </c>
    </row>
    <row r="947" spans="1:6" x14ac:dyDescent="0.3">
      <c r="A947" s="97" t="s">
        <v>2627</v>
      </c>
      <c r="B947" s="97">
        <f t="shared" si="14"/>
        <v>84</v>
      </c>
      <c r="C947" s="142" t="s">
        <v>2628</v>
      </c>
      <c r="D947" s="142" t="s">
        <v>2622</v>
      </c>
      <c r="E947" s="97"/>
      <c r="F947" s="97" t="str">
        <f>IFERROR(VLOOKUP(A947,'BPT List'!B:E,4,),"")</f>
        <v>YES</v>
      </c>
    </row>
    <row r="948" spans="1:6" x14ac:dyDescent="0.3">
      <c r="A948" s="97" t="s">
        <v>2629</v>
      </c>
      <c r="B948" s="97">
        <f t="shared" si="14"/>
        <v>85</v>
      </c>
      <c r="C948" s="142" t="s">
        <v>2630</v>
      </c>
      <c r="D948" s="142" t="s">
        <v>2622</v>
      </c>
      <c r="E948" s="97"/>
      <c r="F948" s="97" t="str">
        <f>IFERROR(VLOOKUP(A948,'BPT List'!B:E,4,),"")</f>
        <v>YES</v>
      </c>
    </row>
    <row r="949" spans="1:6" x14ac:dyDescent="0.3">
      <c r="A949" s="97" t="s">
        <v>2631</v>
      </c>
      <c r="B949" s="97">
        <f t="shared" si="14"/>
        <v>87</v>
      </c>
      <c r="C949" s="142" t="s">
        <v>2632</v>
      </c>
      <c r="D949" s="142" t="s">
        <v>2622</v>
      </c>
      <c r="E949" s="97"/>
      <c r="F949" s="97" t="str">
        <f>IFERROR(VLOOKUP(A949,'BPT List'!B:E,4,),"")</f>
        <v/>
      </c>
    </row>
    <row r="950" spans="1:6" x14ac:dyDescent="0.3">
      <c r="A950" s="97" t="s">
        <v>2633</v>
      </c>
      <c r="B950" s="97">
        <f t="shared" si="14"/>
        <v>3732</v>
      </c>
      <c r="C950" s="142" t="s">
        <v>2634</v>
      </c>
      <c r="D950" s="142" t="s">
        <v>2622</v>
      </c>
      <c r="E950" s="97"/>
      <c r="F950" s="97" t="str">
        <f>IFERROR(VLOOKUP(A950,'BPT List'!B:E,4,),"")</f>
        <v/>
      </c>
    </row>
    <row r="951" spans="1:6" x14ac:dyDescent="0.3">
      <c r="A951" s="97" t="s">
        <v>2635</v>
      </c>
      <c r="B951" s="97">
        <f t="shared" si="14"/>
        <v>88</v>
      </c>
      <c r="C951" s="142" t="s">
        <v>2636</v>
      </c>
      <c r="D951" s="142" t="s">
        <v>2622</v>
      </c>
      <c r="E951" s="97"/>
      <c r="F951" s="97" t="str">
        <f>IFERROR(VLOOKUP(A951,'BPT List'!B:E,4,),"")</f>
        <v/>
      </c>
    </row>
    <row r="952" spans="1:6" x14ac:dyDescent="0.3">
      <c r="A952" s="97" t="s">
        <v>2637</v>
      </c>
      <c r="B952" s="97">
        <f t="shared" si="14"/>
        <v>90</v>
      </c>
      <c r="C952" s="142" t="s">
        <v>2638</v>
      </c>
      <c r="D952" s="142" t="s">
        <v>2622</v>
      </c>
      <c r="E952" s="97"/>
      <c r="F952" s="97" t="str">
        <f>IFERROR(VLOOKUP(A952,'BPT List'!B:E,4,),"")</f>
        <v/>
      </c>
    </row>
    <row r="953" spans="1:6" x14ac:dyDescent="0.3">
      <c r="A953" s="97" t="s">
        <v>2639</v>
      </c>
      <c r="B953" s="97">
        <f t="shared" si="14"/>
        <v>91</v>
      </c>
      <c r="C953" s="142" t="s">
        <v>2640</v>
      </c>
      <c r="D953" s="142" t="s">
        <v>2622</v>
      </c>
      <c r="E953" s="97"/>
      <c r="F953" s="97" t="str">
        <f>IFERROR(VLOOKUP(A953,'BPT List'!B:E,4,),"")</f>
        <v/>
      </c>
    </row>
    <row r="954" spans="1:6" x14ac:dyDescent="0.3">
      <c r="A954" s="97" t="s">
        <v>2641</v>
      </c>
      <c r="B954" s="97">
        <f t="shared" si="14"/>
        <v>92</v>
      </c>
      <c r="C954" s="142" t="s">
        <v>2642</v>
      </c>
      <c r="D954" s="142" t="s">
        <v>2622</v>
      </c>
      <c r="E954" s="97"/>
      <c r="F954" s="97" t="str">
        <f>IFERROR(VLOOKUP(A954,'BPT List'!B:E,4,),"")</f>
        <v/>
      </c>
    </row>
    <row r="955" spans="1:6" x14ac:dyDescent="0.3">
      <c r="A955" s="97" t="s">
        <v>2643</v>
      </c>
      <c r="B955" s="97">
        <f t="shared" si="14"/>
        <v>95</v>
      </c>
      <c r="C955" s="142" t="s">
        <v>2644</v>
      </c>
      <c r="D955" s="142" t="s">
        <v>2622</v>
      </c>
      <c r="E955" s="97"/>
      <c r="F955" s="97" t="str">
        <f>IFERROR(VLOOKUP(A955,'BPT List'!B:E,4,),"")</f>
        <v/>
      </c>
    </row>
    <row r="956" spans="1:6" x14ac:dyDescent="0.3">
      <c r="A956" s="97" t="s">
        <v>2645</v>
      </c>
      <c r="B956" s="97">
        <f t="shared" si="14"/>
        <v>96</v>
      </c>
      <c r="C956" s="142" t="s">
        <v>2646</v>
      </c>
      <c r="D956" s="142" t="s">
        <v>2622</v>
      </c>
      <c r="E956" s="97"/>
      <c r="F956" s="97" t="str">
        <f>IFERROR(VLOOKUP(A956,'BPT List'!B:E,4,),"")</f>
        <v/>
      </c>
    </row>
    <row r="957" spans="1:6" x14ac:dyDescent="0.3">
      <c r="A957" s="97" t="s">
        <v>2647</v>
      </c>
      <c r="B957" s="97">
        <f t="shared" si="14"/>
        <v>97</v>
      </c>
      <c r="C957" s="142" t="s">
        <v>2648</v>
      </c>
      <c r="D957" s="142" t="s">
        <v>2622</v>
      </c>
      <c r="E957" s="97"/>
      <c r="F957" s="97" t="str">
        <f>IFERROR(VLOOKUP(A957,'BPT List'!B:E,4,),"")</f>
        <v/>
      </c>
    </row>
    <row r="958" spans="1:6" x14ac:dyDescent="0.3">
      <c r="A958" s="97" t="s">
        <v>2649</v>
      </c>
      <c r="B958" s="97">
        <f t="shared" si="14"/>
        <v>99</v>
      </c>
      <c r="C958" s="142" t="s">
        <v>2650</v>
      </c>
      <c r="D958" s="142" t="s">
        <v>2622</v>
      </c>
      <c r="E958" s="97"/>
      <c r="F958" s="97" t="str">
        <f>IFERROR(VLOOKUP(A958,'BPT List'!B:E,4,),"")</f>
        <v/>
      </c>
    </row>
    <row r="959" spans="1:6" x14ac:dyDescent="0.3">
      <c r="A959" s="97" t="s">
        <v>2651</v>
      </c>
      <c r="B959" s="97">
        <f t="shared" si="14"/>
        <v>100</v>
      </c>
      <c r="C959" s="142" t="s">
        <v>2652</v>
      </c>
      <c r="D959" s="142" t="s">
        <v>2622</v>
      </c>
      <c r="E959" s="97"/>
      <c r="F959" s="97" t="str">
        <f>IFERROR(VLOOKUP(A959,'BPT List'!B:E,4,),"")</f>
        <v/>
      </c>
    </row>
    <row r="960" spans="1:6" x14ac:dyDescent="0.3">
      <c r="A960" s="97" t="s">
        <v>2653</v>
      </c>
      <c r="B960" s="97">
        <f t="shared" si="14"/>
        <v>101</v>
      </c>
      <c r="C960" s="142" t="s">
        <v>2654</v>
      </c>
      <c r="D960" s="142" t="s">
        <v>2622</v>
      </c>
      <c r="E960" s="97"/>
      <c r="F960" s="97" t="str">
        <f>IFERROR(VLOOKUP(A960,'BPT List'!B:E,4,),"")</f>
        <v>YES</v>
      </c>
    </row>
    <row r="961" spans="1:6" x14ac:dyDescent="0.3">
      <c r="A961" s="97" t="s">
        <v>2655</v>
      </c>
      <c r="B961" s="97">
        <f t="shared" si="14"/>
        <v>102</v>
      </c>
      <c r="C961" s="142" t="s">
        <v>2656</v>
      </c>
      <c r="D961" s="142" t="s">
        <v>2622</v>
      </c>
      <c r="E961" s="97"/>
      <c r="F961" s="97" t="str">
        <f>IFERROR(VLOOKUP(A961,'BPT List'!B:E,4,),"")</f>
        <v/>
      </c>
    </row>
    <row r="962" spans="1:6" x14ac:dyDescent="0.3">
      <c r="A962" s="97" t="s">
        <v>2657</v>
      </c>
      <c r="B962" s="97">
        <f t="shared" si="14"/>
        <v>104</v>
      </c>
      <c r="C962" s="142" t="s">
        <v>2658</v>
      </c>
      <c r="D962" s="142" t="s">
        <v>2622</v>
      </c>
      <c r="E962" s="97"/>
      <c r="F962" s="97" t="str">
        <f>IFERROR(VLOOKUP(A962,'BPT List'!B:E,4,),"")</f>
        <v/>
      </c>
    </row>
    <row r="963" spans="1:6" x14ac:dyDescent="0.3">
      <c r="A963" s="97" t="s">
        <v>2659</v>
      </c>
      <c r="B963" s="97">
        <f t="shared" ref="B963:B1026" si="15">VALUE(RIGHT(A963,4))</f>
        <v>105</v>
      </c>
      <c r="C963" s="142" t="s">
        <v>2660</v>
      </c>
      <c r="D963" s="142" t="s">
        <v>2622</v>
      </c>
      <c r="E963" s="97"/>
      <c r="F963" s="97" t="str">
        <f>IFERROR(VLOOKUP(A963,'BPT List'!B:E,4,),"")</f>
        <v>YES</v>
      </c>
    </row>
    <row r="964" spans="1:6" x14ac:dyDescent="0.3">
      <c r="A964" s="97" t="s">
        <v>2661</v>
      </c>
      <c r="B964" s="97">
        <f t="shared" si="15"/>
        <v>109</v>
      </c>
      <c r="C964" s="142" t="s">
        <v>2662</v>
      </c>
      <c r="D964" s="142" t="s">
        <v>2622</v>
      </c>
      <c r="E964" s="97"/>
      <c r="F964" s="97" t="str">
        <f>IFERROR(VLOOKUP(A964,'BPT List'!B:E,4,),"")</f>
        <v/>
      </c>
    </row>
    <row r="965" spans="1:6" x14ac:dyDescent="0.3">
      <c r="A965" s="97" t="s">
        <v>2663</v>
      </c>
      <c r="B965" s="97">
        <f t="shared" si="15"/>
        <v>106</v>
      </c>
      <c r="C965" s="142" t="s">
        <v>2664</v>
      </c>
      <c r="D965" s="142" t="s">
        <v>2622</v>
      </c>
      <c r="E965" s="97"/>
      <c r="F965" s="97" t="str">
        <f>IFERROR(VLOOKUP(A965,'BPT List'!B:E,4,),"")</f>
        <v>YES</v>
      </c>
    </row>
    <row r="966" spans="1:6" x14ac:dyDescent="0.3">
      <c r="A966" s="97" t="s">
        <v>2665</v>
      </c>
      <c r="B966" s="97">
        <f t="shared" si="15"/>
        <v>107</v>
      </c>
      <c r="C966" s="142" t="s">
        <v>2666</v>
      </c>
      <c r="D966" s="142" t="s">
        <v>2622</v>
      </c>
      <c r="E966" s="97"/>
      <c r="F966" s="97" t="str">
        <f>IFERROR(VLOOKUP(A966,'BPT List'!B:E,4,),"")</f>
        <v/>
      </c>
    </row>
    <row r="967" spans="1:6" x14ac:dyDescent="0.3">
      <c r="A967" s="97" t="s">
        <v>2667</v>
      </c>
      <c r="B967" s="97">
        <f t="shared" si="15"/>
        <v>108</v>
      </c>
      <c r="C967" s="142" t="s">
        <v>2668</v>
      </c>
      <c r="D967" s="142" t="s">
        <v>2622</v>
      </c>
      <c r="E967" s="97"/>
      <c r="F967" s="97" t="str">
        <f>IFERROR(VLOOKUP(A967,'BPT List'!B:E,4,),"")</f>
        <v/>
      </c>
    </row>
    <row r="968" spans="1:6" x14ac:dyDescent="0.3">
      <c r="A968" s="97" t="s">
        <v>2669</v>
      </c>
      <c r="B968" s="97">
        <f t="shared" si="15"/>
        <v>110</v>
      </c>
      <c r="C968" s="142" t="s">
        <v>2670</v>
      </c>
      <c r="D968" s="142" t="s">
        <v>2622</v>
      </c>
      <c r="E968" s="97"/>
      <c r="F968" s="97" t="str">
        <f>IFERROR(VLOOKUP(A968,'BPT List'!B:E,4,),"")</f>
        <v>YES</v>
      </c>
    </row>
    <row r="969" spans="1:6" x14ac:dyDescent="0.3">
      <c r="A969" s="97" t="s">
        <v>2671</v>
      </c>
      <c r="B969" s="97">
        <f t="shared" si="15"/>
        <v>111</v>
      </c>
      <c r="C969" s="142" t="s">
        <v>2672</v>
      </c>
      <c r="D969" s="142" t="s">
        <v>2622</v>
      </c>
      <c r="E969" s="97"/>
      <c r="F969" s="97" t="str">
        <f>IFERROR(VLOOKUP(A969,'BPT List'!B:E,4,),"")</f>
        <v>YES</v>
      </c>
    </row>
    <row r="970" spans="1:6" x14ac:dyDescent="0.3">
      <c r="A970" s="97" t="s">
        <v>2673</v>
      </c>
      <c r="B970" s="97">
        <f t="shared" si="15"/>
        <v>112</v>
      </c>
      <c r="C970" s="142" t="s">
        <v>2674</v>
      </c>
      <c r="D970" s="142" t="s">
        <v>2622</v>
      </c>
      <c r="E970" s="97"/>
      <c r="F970" s="97" t="str">
        <f>IFERROR(VLOOKUP(A970,'BPT List'!B:E,4,),"")</f>
        <v/>
      </c>
    </row>
    <row r="971" spans="1:6" x14ac:dyDescent="0.3">
      <c r="A971" s="97" t="s">
        <v>2675</v>
      </c>
      <c r="B971" s="97">
        <f t="shared" si="15"/>
        <v>113</v>
      </c>
      <c r="C971" s="142" t="s">
        <v>2676</v>
      </c>
      <c r="D971" s="142" t="s">
        <v>2622</v>
      </c>
      <c r="E971" s="97"/>
      <c r="F971" s="97" t="str">
        <f>IFERROR(VLOOKUP(A971,'BPT List'!B:E,4,),"")</f>
        <v/>
      </c>
    </row>
    <row r="972" spans="1:6" x14ac:dyDescent="0.3">
      <c r="A972" s="97" t="s">
        <v>2677</v>
      </c>
      <c r="B972" s="97">
        <f t="shared" si="15"/>
        <v>115</v>
      </c>
      <c r="C972" s="142" t="s">
        <v>2678</v>
      </c>
      <c r="D972" s="142" t="s">
        <v>2622</v>
      </c>
      <c r="E972" s="97"/>
      <c r="F972" s="97" t="str">
        <f>IFERROR(VLOOKUP(A972,'BPT List'!B:E,4,),"")</f>
        <v/>
      </c>
    </row>
    <row r="973" spans="1:6" x14ac:dyDescent="0.3">
      <c r="A973" s="97" t="s">
        <v>2679</v>
      </c>
      <c r="B973" s="97">
        <f t="shared" si="15"/>
        <v>116</v>
      </c>
      <c r="C973" s="142" t="s">
        <v>2680</v>
      </c>
      <c r="D973" s="142" t="s">
        <v>2622</v>
      </c>
      <c r="E973" s="97"/>
      <c r="F973" s="97" t="str">
        <f>IFERROR(VLOOKUP(A973,'BPT List'!B:E,4,),"")</f>
        <v/>
      </c>
    </row>
    <row r="974" spans="1:6" x14ac:dyDescent="0.3">
      <c r="A974" s="97" t="s">
        <v>2681</v>
      </c>
      <c r="B974" s="97">
        <f t="shared" si="15"/>
        <v>121</v>
      </c>
      <c r="C974" s="142" t="s">
        <v>2682</v>
      </c>
      <c r="D974" s="142" t="s">
        <v>2622</v>
      </c>
      <c r="E974" s="97"/>
      <c r="F974" s="97" t="str">
        <f>IFERROR(VLOOKUP(A974,'BPT List'!B:E,4,),"")</f>
        <v>YES</v>
      </c>
    </row>
    <row r="975" spans="1:6" x14ac:dyDescent="0.3">
      <c r="A975" s="97" t="s">
        <v>2683</v>
      </c>
      <c r="B975" s="97">
        <f t="shared" si="15"/>
        <v>123</v>
      </c>
      <c r="C975" s="142" t="s">
        <v>2684</v>
      </c>
      <c r="D975" s="142" t="s">
        <v>2622</v>
      </c>
      <c r="E975" s="97"/>
      <c r="F975" s="97" t="str">
        <f>IFERROR(VLOOKUP(A975,'BPT List'!B:E,4,),"")</f>
        <v>YES</v>
      </c>
    </row>
    <row r="976" spans="1:6" x14ac:dyDescent="0.3">
      <c r="A976" s="97" t="s">
        <v>2685</v>
      </c>
      <c r="B976" s="97">
        <f t="shared" si="15"/>
        <v>125</v>
      </c>
      <c r="C976" s="142" t="s">
        <v>2686</v>
      </c>
      <c r="D976" s="142" t="s">
        <v>2622</v>
      </c>
      <c r="E976" s="97"/>
      <c r="F976" s="97" t="str">
        <f>IFERROR(VLOOKUP(A976,'BPT List'!B:E,4,),"")</f>
        <v/>
      </c>
    </row>
    <row r="977" spans="1:6" x14ac:dyDescent="0.3">
      <c r="A977" s="97" t="s">
        <v>2687</v>
      </c>
      <c r="B977" s="97">
        <f t="shared" si="15"/>
        <v>126</v>
      </c>
      <c r="C977" s="142" t="s">
        <v>2688</v>
      </c>
      <c r="D977" s="142" t="s">
        <v>2622</v>
      </c>
      <c r="E977" s="97"/>
      <c r="F977" s="97" t="str">
        <f>IFERROR(VLOOKUP(A977,'BPT List'!B:E,4,),"")</f>
        <v/>
      </c>
    </row>
    <row r="978" spans="1:6" x14ac:dyDescent="0.3">
      <c r="A978" s="97" t="s">
        <v>2689</v>
      </c>
      <c r="B978" s="97">
        <f t="shared" si="15"/>
        <v>127</v>
      </c>
      <c r="C978" s="142" t="s">
        <v>2690</v>
      </c>
      <c r="D978" s="142" t="s">
        <v>2622</v>
      </c>
      <c r="E978" s="97"/>
      <c r="F978" s="97" t="str">
        <f>IFERROR(VLOOKUP(A978,'BPT List'!B:E,4,),"")</f>
        <v/>
      </c>
    </row>
    <row r="979" spans="1:6" x14ac:dyDescent="0.3">
      <c r="A979" s="97" t="s">
        <v>2691</v>
      </c>
      <c r="B979" s="97">
        <f t="shared" si="15"/>
        <v>131</v>
      </c>
      <c r="C979" s="142" t="s">
        <v>2692</v>
      </c>
      <c r="D979" s="142" t="s">
        <v>2693</v>
      </c>
      <c r="E979" s="97"/>
      <c r="F979" s="97" t="str">
        <f>IFERROR(VLOOKUP(A979,'BPT List'!B:E,4,),"")</f>
        <v/>
      </c>
    </row>
    <row r="980" spans="1:6" x14ac:dyDescent="0.3">
      <c r="A980" s="97" t="s">
        <v>2694</v>
      </c>
      <c r="B980" s="97">
        <f t="shared" si="15"/>
        <v>197</v>
      </c>
      <c r="C980" s="142" t="s">
        <v>2695</v>
      </c>
      <c r="D980" s="142" t="s">
        <v>2693</v>
      </c>
      <c r="E980" s="97"/>
      <c r="F980" s="97" t="str">
        <f>IFERROR(VLOOKUP(A980,'BPT List'!B:E,4,),"")</f>
        <v/>
      </c>
    </row>
    <row r="981" spans="1:6" x14ac:dyDescent="0.3">
      <c r="A981" s="97" t="s">
        <v>2696</v>
      </c>
      <c r="B981" s="97">
        <f t="shared" si="15"/>
        <v>132</v>
      </c>
      <c r="C981" s="142" t="s">
        <v>2697</v>
      </c>
      <c r="D981" s="142" t="s">
        <v>2693</v>
      </c>
      <c r="E981" s="97"/>
      <c r="F981" s="97" t="str">
        <f>IFERROR(VLOOKUP(A981,'BPT List'!B:E,4,),"")</f>
        <v>YES</v>
      </c>
    </row>
    <row r="982" spans="1:6" x14ac:dyDescent="0.3">
      <c r="A982" s="97" t="s">
        <v>2698</v>
      </c>
      <c r="B982" s="97">
        <f t="shared" si="15"/>
        <v>134</v>
      </c>
      <c r="C982" s="142" t="s">
        <v>2699</v>
      </c>
      <c r="D982" s="142" t="s">
        <v>2693</v>
      </c>
      <c r="E982" s="97"/>
      <c r="F982" s="97" t="str">
        <f>IFERROR(VLOOKUP(A982,'BPT List'!B:E,4,),"")</f>
        <v/>
      </c>
    </row>
    <row r="983" spans="1:6" x14ac:dyDescent="0.3">
      <c r="A983" s="97" t="s">
        <v>2700</v>
      </c>
      <c r="B983" s="97">
        <f t="shared" si="15"/>
        <v>135</v>
      </c>
      <c r="C983" s="142" t="s">
        <v>2701</v>
      </c>
      <c r="D983" s="142" t="s">
        <v>2693</v>
      </c>
      <c r="E983" s="97"/>
      <c r="F983" s="97" t="str">
        <f>IFERROR(VLOOKUP(A983,'BPT List'!B:E,4,),"")</f>
        <v>YES</v>
      </c>
    </row>
    <row r="984" spans="1:6" x14ac:dyDescent="0.3">
      <c r="A984" s="97" t="s">
        <v>2702</v>
      </c>
      <c r="B984" s="97">
        <f t="shared" si="15"/>
        <v>136</v>
      </c>
      <c r="C984" s="142" t="s">
        <v>2703</v>
      </c>
      <c r="D984" s="142" t="s">
        <v>2693</v>
      </c>
      <c r="E984" s="97"/>
      <c r="F984" s="97" t="str">
        <f>IFERROR(VLOOKUP(A984,'BPT List'!B:E,4,),"")</f>
        <v/>
      </c>
    </row>
    <row r="985" spans="1:6" x14ac:dyDescent="0.3">
      <c r="A985" s="97" t="s">
        <v>2704</v>
      </c>
      <c r="B985" s="97">
        <f t="shared" si="15"/>
        <v>3631</v>
      </c>
      <c r="C985" s="142" t="s">
        <v>2705</v>
      </c>
      <c r="D985" s="142" t="s">
        <v>2693</v>
      </c>
      <c r="E985" s="97"/>
      <c r="F985" s="97" t="str">
        <f>IFERROR(VLOOKUP(A985,'BPT List'!B:E,4,),"")</f>
        <v/>
      </c>
    </row>
    <row r="986" spans="1:6" x14ac:dyDescent="0.3">
      <c r="A986" s="97" t="s">
        <v>2706</v>
      </c>
      <c r="B986" s="97">
        <f t="shared" si="15"/>
        <v>138</v>
      </c>
      <c r="C986" s="142" t="s">
        <v>2707</v>
      </c>
      <c r="D986" s="142" t="s">
        <v>2693</v>
      </c>
      <c r="E986" s="97"/>
      <c r="F986" s="97" t="str">
        <f>IFERROR(VLOOKUP(A986,'BPT List'!B:E,4,),"")</f>
        <v>YES</v>
      </c>
    </row>
    <row r="987" spans="1:6" x14ac:dyDescent="0.3">
      <c r="A987" s="97" t="s">
        <v>2708</v>
      </c>
      <c r="B987" s="97">
        <f t="shared" si="15"/>
        <v>167</v>
      </c>
      <c r="C987" s="142" t="s">
        <v>2709</v>
      </c>
      <c r="D987" s="142" t="s">
        <v>2693</v>
      </c>
      <c r="E987" s="97"/>
      <c r="F987" s="97" t="str">
        <f>IFERROR(VLOOKUP(A987,'BPT List'!B:E,4,),"")</f>
        <v/>
      </c>
    </row>
    <row r="988" spans="1:6" x14ac:dyDescent="0.3">
      <c r="A988" s="97" t="s">
        <v>2710</v>
      </c>
      <c r="B988" s="97">
        <f t="shared" si="15"/>
        <v>141</v>
      </c>
      <c r="C988" s="142" t="s">
        <v>2711</v>
      </c>
      <c r="D988" s="142" t="s">
        <v>2693</v>
      </c>
      <c r="E988" s="97"/>
      <c r="F988" s="97" t="str">
        <f>IFERROR(VLOOKUP(A988,'BPT List'!B:E,4,),"")</f>
        <v/>
      </c>
    </row>
    <row r="989" spans="1:6" x14ac:dyDescent="0.3">
      <c r="A989" s="97" t="s">
        <v>2712</v>
      </c>
      <c r="B989" s="97">
        <f t="shared" si="15"/>
        <v>142</v>
      </c>
      <c r="C989" s="142" t="s">
        <v>2713</v>
      </c>
      <c r="D989" s="142" t="s">
        <v>2693</v>
      </c>
      <c r="E989" s="97"/>
      <c r="F989" s="97" t="str">
        <f>IFERROR(VLOOKUP(A989,'BPT List'!B:E,4,),"")</f>
        <v>YES</v>
      </c>
    </row>
    <row r="990" spans="1:6" x14ac:dyDescent="0.3">
      <c r="A990" s="97" t="s">
        <v>2714</v>
      </c>
      <c r="B990" s="97">
        <f t="shared" si="15"/>
        <v>143</v>
      </c>
      <c r="C990" s="142" t="s">
        <v>2715</v>
      </c>
      <c r="D990" s="142" t="s">
        <v>2693</v>
      </c>
      <c r="E990" s="97"/>
      <c r="F990" s="97" t="str">
        <f>IFERROR(VLOOKUP(A990,'BPT List'!B:E,4,),"")</f>
        <v/>
      </c>
    </row>
    <row r="991" spans="1:6" x14ac:dyDescent="0.3">
      <c r="A991" s="97" t="s">
        <v>2716</v>
      </c>
      <c r="B991" s="97">
        <f t="shared" si="15"/>
        <v>145</v>
      </c>
      <c r="C991" s="142" t="s">
        <v>2717</v>
      </c>
      <c r="D991" s="142" t="s">
        <v>2693</v>
      </c>
      <c r="E991" s="97"/>
      <c r="F991" s="97" t="str">
        <f>IFERROR(VLOOKUP(A991,'BPT List'!B:E,4,),"")</f>
        <v>YES</v>
      </c>
    </row>
    <row r="992" spans="1:6" x14ac:dyDescent="0.3">
      <c r="A992" s="97" t="s">
        <v>2718</v>
      </c>
      <c r="B992" s="97">
        <f t="shared" si="15"/>
        <v>146</v>
      </c>
      <c r="C992" s="142" t="s">
        <v>2719</v>
      </c>
      <c r="D992" s="142" t="s">
        <v>2693</v>
      </c>
      <c r="E992" s="97"/>
      <c r="F992" s="97" t="str">
        <f>IFERROR(VLOOKUP(A992,'BPT List'!B:E,4,),"")</f>
        <v>YES</v>
      </c>
    </row>
    <row r="993" spans="1:6" x14ac:dyDescent="0.3">
      <c r="A993" s="97" t="s">
        <v>2720</v>
      </c>
      <c r="B993" s="97">
        <f t="shared" si="15"/>
        <v>147</v>
      </c>
      <c r="C993" s="142" t="s">
        <v>2721</v>
      </c>
      <c r="D993" s="142" t="s">
        <v>2693</v>
      </c>
      <c r="E993" s="97"/>
      <c r="F993" s="97" t="str">
        <f>IFERROR(VLOOKUP(A993,'BPT List'!B:E,4,),"")</f>
        <v/>
      </c>
    </row>
    <row r="994" spans="1:6" x14ac:dyDescent="0.3">
      <c r="A994" s="97" t="s">
        <v>2722</v>
      </c>
      <c r="B994" s="97">
        <f t="shared" si="15"/>
        <v>148</v>
      </c>
      <c r="C994" s="142" t="s">
        <v>2723</v>
      </c>
      <c r="D994" s="142" t="s">
        <v>2693</v>
      </c>
      <c r="E994" s="97"/>
      <c r="F994" s="97" t="str">
        <f>IFERROR(VLOOKUP(A994,'BPT List'!B:E,4,),"")</f>
        <v/>
      </c>
    </row>
    <row r="995" spans="1:6" x14ac:dyDescent="0.3">
      <c r="A995" s="97" t="s">
        <v>2724</v>
      </c>
      <c r="B995" s="97">
        <f t="shared" si="15"/>
        <v>149</v>
      </c>
      <c r="C995" s="142" t="s">
        <v>2725</v>
      </c>
      <c r="D995" s="142" t="s">
        <v>2693</v>
      </c>
      <c r="E995" s="97"/>
      <c r="F995" s="97" t="str">
        <f>IFERROR(VLOOKUP(A995,'BPT List'!B:E,4,),"")</f>
        <v/>
      </c>
    </row>
    <row r="996" spans="1:6" x14ac:dyDescent="0.3">
      <c r="A996" s="97" t="s">
        <v>2726</v>
      </c>
      <c r="B996" s="97">
        <f t="shared" si="15"/>
        <v>151</v>
      </c>
      <c r="C996" s="142" t="s">
        <v>2727</v>
      </c>
      <c r="D996" s="142" t="s">
        <v>2693</v>
      </c>
      <c r="E996" s="97"/>
      <c r="F996" s="97" t="str">
        <f>IFERROR(VLOOKUP(A996,'BPT List'!B:E,4,),"")</f>
        <v/>
      </c>
    </row>
    <row r="997" spans="1:6" x14ac:dyDescent="0.3">
      <c r="A997" s="97" t="s">
        <v>2728</v>
      </c>
      <c r="B997" s="97">
        <f t="shared" si="15"/>
        <v>4026</v>
      </c>
      <c r="C997" s="142" t="s">
        <v>2729</v>
      </c>
      <c r="D997" s="142" t="s">
        <v>2693</v>
      </c>
      <c r="E997" s="97"/>
      <c r="F997" s="97" t="str">
        <f>IFERROR(VLOOKUP(A997,'BPT List'!B:E,4,),"")</f>
        <v/>
      </c>
    </row>
    <row r="998" spans="1:6" x14ac:dyDescent="0.3">
      <c r="A998" s="97" t="s">
        <v>2730</v>
      </c>
      <c r="B998" s="97">
        <f t="shared" si="15"/>
        <v>153</v>
      </c>
      <c r="C998" s="142" t="s">
        <v>2731</v>
      </c>
      <c r="D998" s="142" t="s">
        <v>2693</v>
      </c>
      <c r="E998" s="97"/>
      <c r="F998" s="97" t="str">
        <f>IFERROR(VLOOKUP(A998,'BPT List'!B:E,4,),"")</f>
        <v/>
      </c>
    </row>
    <row r="999" spans="1:6" x14ac:dyDescent="0.3">
      <c r="A999" s="97" t="s">
        <v>2732</v>
      </c>
      <c r="B999" s="97">
        <f t="shared" si="15"/>
        <v>154</v>
      </c>
      <c r="C999" s="142" t="s">
        <v>2733</v>
      </c>
      <c r="D999" s="142" t="s">
        <v>2693</v>
      </c>
      <c r="E999" s="97"/>
      <c r="F999" s="97" t="str">
        <f>IFERROR(VLOOKUP(A999,'BPT List'!B:E,4,),"")</f>
        <v/>
      </c>
    </row>
    <row r="1000" spans="1:6" x14ac:dyDescent="0.3">
      <c r="A1000" s="97" t="s">
        <v>2734</v>
      </c>
      <c r="B1000" s="97">
        <f t="shared" si="15"/>
        <v>155</v>
      </c>
      <c r="C1000" s="142" t="s">
        <v>2735</v>
      </c>
      <c r="D1000" s="142" t="s">
        <v>2693</v>
      </c>
      <c r="E1000" s="97"/>
      <c r="F1000" s="97" t="str">
        <f>IFERROR(VLOOKUP(A1000,'BPT List'!B:E,4,),"")</f>
        <v>YES</v>
      </c>
    </row>
    <row r="1001" spans="1:6" x14ac:dyDescent="0.3">
      <c r="A1001" s="97" t="s">
        <v>2736</v>
      </c>
      <c r="B1001" s="97">
        <f t="shared" si="15"/>
        <v>156</v>
      </c>
      <c r="C1001" s="142" t="s">
        <v>2737</v>
      </c>
      <c r="D1001" s="142" t="s">
        <v>2693</v>
      </c>
      <c r="E1001" s="97"/>
      <c r="F1001" s="97" t="str">
        <f>IFERROR(VLOOKUP(A1001,'BPT List'!B:E,4,),"")</f>
        <v/>
      </c>
    </row>
    <row r="1002" spans="1:6" x14ac:dyDescent="0.3">
      <c r="A1002" s="97" t="s">
        <v>2738</v>
      </c>
      <c r="B1002" s="97">
        <f t="shared" si="15"/>
        <v>158</v>
      </c>
      <c r="C1002" s="142" t="s">
        <v>2739</v>
      </c>
      <c r="D1002" s="142" t="s">
        <v>2693</v>
      </c>
      <c r="E1002" s="97"/>
      <c r="F1002" s="97" t="str">
        <f>IFERROR(VLOOKUP(A1002,'BPT List'!B:E,4,),"")</f>
        <v>YES</v>
      </c>
    </row>
    <row r="1003" spans="1:6" x14ac:dyDescent="0.3">
      <c r="A1003" s="97" t="s">
        <v>2740</v>
      </c>
      <c r="B1003" s="97">
        <f t="shared" si="15"/>
        <v>159</v>
      </c>
      <c r="C1003" s="142" t="s">
        <v>2741</v>
      </c>
      <c r="D1003" s="142" t="s">
        <v>2693</v>
      </c>
      <c r="E1003" s="97"/>
      <c r="F1003" s="97" t="str">
        <f>IFERROR(VLOOKUP(A1003,'BPT List'!B:E,4,),"")</f>
        <v/>
      </c>
    </row>
    <row r="1004" spans="1:6" x14ac:dyDescent="0.3">
      <c r="A1004" s="97" t="s">
        <v>2742</v>
      </c>
      <c r="B1004" s="97">
        <f t="shared" si="15"/>
        <v>160</v>
      </c>
      <c r="C1004" s="142" t="s">
        <v>2743</v>
      </c>
      <c r="D1004" s="142" t="s">
        <v>2693</v>
      </c>
      <c r="E1004" s="97"/>
      <c r="F1004" s="97" t="str">
        <f>IFERROR(VLOOKUP(A1004,'BPT List'!B:E,4,),"")</f>
        <v/>
      </c>
    </row>
    <row r="1005" spans="1:6" x14ac:dyDescent="0.3">
      <c r="A1005" s="97" t="s">
        <v>2744</v>
      </c>
      <c r="B1005" s="97">
        <f t="shared" si="15"/>
        <v>161</v>
      </c>
      <c r="C1005" s="142" t="s">
        <v>2745</v>
      </c>
      <c r="D1005" s="142" t="s">
        <v>2693</v>
      </c>
      <c r="E1005" s="97"/>
      <c r="F1005" s="97" t="str">
        <f>IFERROR(VLOOKUP(A1005,'BPT List'!B:E,4,),"")</f>
        <v/>
      </c>
    </row>
    <row r="1006" spans="1:6" x14ac:dyDescent="0.3">
      <c r="A1006" s="97" t="s">
        <v>2746</v>
      </c>
      <c r="B1006" s="97">
        <f t="shared" si="15"/>
        <v>162</v>
      </c>
      <c r="C1006" s="142" t="s">
        <v>2747</v>
      </c>
      <c r="D1006" s="142" t="s">
        <v>2693</v>
      </c>
      <c r="E1006" s="97"/>
      <c r="F1006" s="97" t="str">
        <f>IFERROR(VLOOKUP(A1006,'BPT List'!B:E,4,),"")</f>
        <v/>
      </c>
    </row>
    <row r="1007" spans="1:6" x14ac:dyDescent="0.3">
      <c r="A1007" s="97" t="s">
        <v>2748</v>
      </c>
      <c r="B1007" s="97">
        <f t="shared" si="15"/>
        <v>163</v>
      </c>
      <c r="C1007" s="142" t="s">
        <v>2749</v>
      </c>
      <c r="D1007" s="142" t="s">
        <v>2693</v>
      </c>
      <c r="E1007" s="97"/>
      <c r="F1007" s="97" t="str">
        <f>IFERROR(VLOOKUP(A1007,'BPT List'!B:E,4,),"")</f>
        <v/>
      </c>
    </row>
    <row r="1008" spans="1:6" x14ac:dyDescent="0.3">
      <c r="A1008" s="97" t="s">
        <v>2750</v>
      </c>
      <c r="B1008" s="97">
        <f t="shared" si="15"/>
        <v>164</v>
      </c>
      <c r="C1008" s="142" t="s">
        <v>2751</v>
      </c>
      <c r="D1008" s="142" t="s">
        <v>2693</v>
      </c>
      <c r="E1008" s="97"/>
      <c r="F1008" s="97" t="str">
        <f>IFERROR(VLOOKUP(A1008,'BPT List'!B:E,4,),"")</f>
        <v/>
      </c>
    </row>
    <row r="1009" spans="1:6" x14ac:dyDescent="0.3">
      <c r="A1009" s="97" t="s">
        <v>2752</v>
      </c>
      <c r="B1009" s="97">
        <f t="shared" si="15"/>
        <v>3596</v>
      </c>
      <c r="C1009" s="142" t="s">
        <v>2753</v>
      </c>
      <c r="D1009" s="142" t="s">
        <v>2693</v>
      </c>
      <c r="E1009" s="97"/>
      <c r="F1009" s="97" t="str">
        <f>IFERROR(VLOOKUP(A1009,'BPT List'!B:E,4,),"")</f>
        <v/>
      </c>
    </row>
    <row r="1010" spans="1:6" x14ac:dyDescent="0.3">
      <c r="A1010" s="97" t="s">
        <v>2754</v>
      </c>
      <c r="B1010" s="97">
        <f t="shared" si="15"/>
        <v>165</v>
      </c>
      <c r="C1010" s="142" t="s">
        <v>2755</v>
      </c>
      <c r="D1010" s="142" t="s">
        <v>2693</v>
      </c>
      <c r="E1010" s="97"/>
      <c r="F1010" s="97" t="str">
        <f>IFERROR(VLOOKUP(A1010,'BPT List'!B:E,4,),"")</f>
        <v>YES</v>
      </c>
    </row>
    <row r="1011" spans="1:6" x14ac:dyDescent="0.3">
      <c r="A1011" s="97" t="s">
        <v>2756</v>
      </c>
      <c r="B1011" s="97">
        <f t="shared" si="15"/>
        <v>166</v>
      </c>
      <c r="C1011" s="142" t="s">
        <v>2757</v>
      </c>
      <c r="D1011" s="142" t="s">
        <v>2693</v>
      </c>
      <c r="E1011" s="97"/>
      <c r="F1011" s="97" t="str">
        <f>IFERROR(VLOOKUP(A1011,'BPT List'!B:E,4,),"")</f>
        <v/>
      </c>
    </row>
    <row r="1012" spans="1:6" x14ac:dyDescent="0.3">
      <c r="A1012" s="97" t="s">
        <v>2758</v>
      </c>
      <c r="B1012" s="97">
        <f t="shared" si="15"/>
        <v>168</v>
      </c>
      <c r="C1012" s="142" t="s">
        <v>2759</v>
      </c>
      <c r="D1012" s="142" t="s">
        <v>2693</v>
      </c>
      <c r="E1012" s="97"/>
      <c r="F1012" s="97" t="str">
        <f>IFERROR(VLOOKUP(A1012,'BPT List'!B:E,4,),"")</f>
        <v/>
      </c>
    </row>
    <row r="1013" spans="1:6" x14ac:dyDescent="0.3">
      <c r="A1013" s="97" t="s">
        <v>2760</v>
      </c>
      <c r="B1013" s="97">
        <f t="shared" si="15"/>
        <v>169</v>
      </c>
      <c r="C1013" s="142" t="s">
        <v>2761</v>
      </c>
      <c r="D1013" s="142" t="s">
        <v>2693</v>
      </c>
      <c r="E1013" s="97"/>
      <c r="F1013" s="97" t="str">
        <f>IFERROR(VLOOKUP(A1013,'BPT List'!B:E,4,),"")</f>
        <v>YES</v>
      </c>
    </row>
    <row r="1014" spans="1:6" x14ac:dyDescent="0.3">
      <c r="A1014" s="97" t="s">
        <v>2762</v>
      </c>
      <c r="B1014" s="97">
        <f t="shared" si="15"/>
        <v>170</v>
      </c>
      <c r="C1014" s="142" t="s">
        <v>2763</v>
      </c>
      <c r="D1014" s="142" t="s">
        <v>2693</v>
      </c>
      <c r="E1014" s="97"/>
      <c r="F1014" s="97" t="str">
        <f>IFERROR(VLOOKUP(A1014,'BPT List'!B:E,4,),"")</f>
        <v>YES</v>
      </c>
    </row>
    <row r="1015" spans="1:6" x14ac:dyDescent="0.3">
      <c r="A1015" s="97" t="s">
        <v>2764</v>
      </c>
      <c r="B1015" s="97">
        <f t="shared" si="15"/>
        <v>195</v>
      </c>
      <c r="C1015" s="142" t="s">
        <v>2765</v>
      </c>
      <c r="D1015" s="142" t="s">
        <v>2693</v>
      </c>
      <c r="E1015" s="97"/>
      <c r="F1015" s="97" t="str">
        <f>IFERROR(VLOOKUP(A1015,'BPT List'!B:E,4,),"")</f>
        <v/>
      </c>
    </row>
    <row r="1016" spans="1:6" x14ac:dyDescent="0.3">
      <c r="A1016" s="97" t="s">
        <v>2766</v>
      </c>
      <c r="B1016" s="97">
        <f t="shared" si="15"/>
        <v>174</v>
      </c>
      <c r="C1016" s="142" t="s">
        <v>2767</v>
      </c>
      <c r="D1016" s="142" t="s">
        <v>2693</v>
      </c>
      <c r="E1016" s="97"/>
      <c r="F1016" s="97" t="str">
        <f>IFERROR(VLOOKUP(A1016,'BPT List'!B:E,4,),"")</f>
        <v/>
      </c>
    </row>
    <row r="1017" spans="1:6" x14ac:dyDescent="0.3">
      <c r="A1017" s="97" t="s">
        <v>2768</v>
      </c>
      <c r="B1017" s="97">
        <f t="shared" si="15"/>
        <v>175</v>
      </c>
      <c r="C1017" s="142" t="s">
        <v>2769</v>
      </c>
      <c r="D1017" s="142" t="s">
        <v>2693</v>
      </c>
      <c r="E1017" s="97"/>
      <c r="F1017" s="97" t="str">
        <f>IFERROR(VLOOKUP(A1017,'BPT List'!B:E,4,),"")</f>
        <v/>
      </c>
    </row>
    <row r="1018" spans="1:6" x14ac:dyDescent="0.3">
      <c r="A1018" s="97" t="s">
        <v>2770</v>
      </c>
      <c r="B1018" s="97">
        <f t="shared" si="15"/>
        <v>176</v>
      </c>
      <c r="C1018" s="142" t="s">
        <v>2771</v>
      </c>
      <c r="D1018" s="142" t="s">
        <v>2693</v>
      </c>
      <c r="E1018" s="97"/>
      <c r="F1018" s="97" t="str">
        <f>IFERROR(VLOOKUP(A1018,'BPT List'!B:E,4,),"")</f>
        <v/>
      </c>
    </row>
    <row r="1019" spans="1:6" x14ac:dyDescent="0.3">
      <c r="A1019" s="97" t="s">
        <v>2772</v>
      </c>
      <c r="B1019" s="97">
        <f t="shared" si="15"/>
        <v>177</v>
      </c>
      <c r="C1019" s="142" t="s">
        <v>2773</v>
      </c>
      <c r="D1019" s="142" t="s">
        <v>2693</v>
      </c>
      <c r="E1019" s="97"/>
      <c r="F1019" s="97" t="str">
        <f>IFERROR(VLOOKUP(A1019,'BPT List'!B:E,4,),"")</f>
        <v/>
      </c>
    </row>
    <row r="1020" spans="1:6" x14ac:dyDescent="0.3">
      <c r="A1020" s="97" t="s">
        <v>2774</v>
      </c>
      <c r="B1020" s="97">
        <f t="shared" si="15"/>
        <v>178</v>
      </c>
      <c r="C1020" s="142" t="s">
        <v>2775</v>
      </c>
      <c r="D1020" s="142" t="s">
        <v>2693</v>
      </c>
      <c r="E1020" s="97"/>
      <c r="F1020" s="97" t="str">
        <f>IFERROR(VLOOKUP(A1020,'BPT List'!B:E,4,),"")</f>
        <v/>
      </c>
    </row>
    <row r="1021" spans="1:6" x14ac:dyDescent="0.3">
      <c r="A1021" s="97" t="s">
        <v>2776</v>
      </c>
      <c r="B1021" s="97">
        <f t="shared" si="15"/>
        <v>179</v>
      </c>
      <c r="C1021" s="142" t="s">
        <v>2777</v>
      </c>
      <c r="D1021" s="142" t="s">
        <v>2693</v>
      </c>
      <c r="E1021" s="97"/>
      <c r="F1021" s="97" t="str">
        <f>IFERROR(VLOOKUP(A1021,'BPT List'!B:E,4,),"")</f>
        <v>YES</v>
      </c>
    </row>
    <row r="1022" spans="1:6" x14ac:dyDescent="0.3">
      <c r="A1022" s="97" t="s">
        <v>2778</v>
      </c>
      <c r="B1022" s="97">
        <f t="shared" si="15"/>
        <v>180</v>
      </c>
      <c r="C1022" s="142" t="s">
        <v>2779</v>
      </c>
      <c r="D1022" s="142" t="s">
        <v>2693</v>
      </c>
      <c r="E1022" s="97"/>
      <c r="F1022" s="97" t="str">
        <f>IFERROR(VLOOKUP(A1022,'BPT List'!B:E,4,),"")</f>
        <v/>
      </c>
    </row>
    <row r="1023" spans="1:6" x14ac:dyDescent="0.3">
      <c r="A1023" s="97" t="s">
        <v>2780</v>
      </c>
      <c r="B1023" s="97">
        <f t="shared" si="15"/>
        <v>181</v>
      </c>
      <c r="C1023" s="142" t="s">
        <v>2781</v>
      </c>
      <c r="D1023" s="142" t="s">
        <v>2693</v>
      </c>
      <c r="E1023" s="97"/>
      <c r="F1023" s="97" t="str">
        <f>IFERROR(VLOOKUP(A1023,'BPT List'!B:E,4,),"")</f>
        <v/>
      </c>
    </row>
    <row r="1024" spans="1:6" x14ac:dyDescent="0.3">
      <c r="A1024" s="97" t="s">
        <v>2782</v>
      </c>
      <c r="B1024" s="97">
        <f t="shared" si="15"/>
        <v>182</v>
      </c>
      <c r="C1024" s="142" t="s">
        <v>2783</v>
      </c>
      <c r="D1024" s="142" t="s">
        <v>2693</v>
      </c>
      <c r="E1024" s="97"/>
      <c r="F1024" s="97" t="str">
        <f>IFERROR(VLOOKUP(A1024,'BPT List'!B:E,4,),"")</f>
        <v/>
      </c>
    </row>
    <row r="1025" spans="1:6" x14ac:dyDescent="0.3">
      <c r="A1025" s="97" t="s">
        <v>2784</v>
      </c>
      <c r="B1025" s="97">
        <f t="shared" si="15"/>
        <v>184</v>
      </c>
      <c r="C1025" s="142" t="s">
        <v>2785</v>
      </c>
      <c r="D1025" s="142" t="s">
        <v>2693</v>
      </c>
      <c r="E1025" s="97"/>
      <c r="F1025" s="97" t="str">
        <f>IFERROR(VLOOKUP(A1025,'BPT List'!B:E,4,),"")</f>
        <v/>
      </c>
    </row>
    <row r="1026" spans="1:6" x14ac:dyDescent="0.3">
      <c r="A1026" s="97" t="s">
        <v>2786</v>
      </c>
      <c r="B1026" s="97">
        <f t="shared" si="15"/>
        <v>185</v>
      </c>
      <c r="C1026" s="142" t="s">
        <v>2787</v>
      </c>
      <c r="D1026" s="142" t="s">
        <v>2693</v>
      </c>
      <c r="E1026" s="97"/>
      <c r="F1026" s="97" t="str">
        <f>IFERROR(VLOOKUP(A1026,'BPT List'!B:E,4,),"")</f>
        <v/>
      </c>
    </row>
    <row r="1027" spans="1:6" x14ac:dyDescent="0.3">
      <c r="A1027" s="97" t="s">
        <v>2788</v>
      </c>
      <c r="B1027" s="97">
        <f t="shared" ref="B1027:B1090" si="16">VALUE(RIGHT(A1027,4))</f>
        <v>186</v>
      </c>
      <c r="C1027" s="142" t="s">
        <v>2789</v>
      </c>
      <c r="D1027" s="142" t="s">
        <v>2693</v>
      </c>
      <c r="E1027" s="97"/>
      <c r="F1027" s="97" t="str">
        <f>IFERROR(VLOOKUP(A1027,'BPT List'!B:E,4,),"")</f>
        <v>YES</v>
      </c>
    </row>
    <row r="1028" spans="1:6" x14ac:dyDescent="0.3">
      <c r="A1028" s="97" t="s">
        <v>2790</v>
      </c>
      <c r="B1028" s="97">
        <f t="shared" si="16"/>
        <v>187</v>
      </c>
      <c r="C1028" s="142" t="s">
        <v>2791</v>
      </c>
      <c r="D1028" s="142" t="s">
        <v>2693</v>
      </c>
      <c r="E1028" s="97"/>
      <c r="F1028" s="97" t="str">
        <f>IFERROR(VLOOKUP(A1028,'BPT List'!B:E,4,),"")</f>
        <v/>
      </c>
    </row>
    <row r="1029" spans="1:6" x14ac:dyDescent="0.3">
      <c r="A1029" s="97" t="s">
        <v>2792</v>
      </c>
      <c r="B1029" s="97">
        <f t="shared" si="16"/>
        <v>188</v>
      </c>
      <c r="C1029" s="142" t="s">
        <v>2793</v>
      </c>
      <c r="D1029" s="142" t="s">
        <v>2693</v>
      </c>
      <c r="E1029" s="97"/>
      <c r="F1029" s="97" t="str">
        <f>IFERROR(VLOOKUP(A1029,'BPT List'!B:E,4,),"")</f>
        <v/>
      </c>
    </row>
    <row r="1030" spans="1:6" x14ac:dyDescent="0.3">
      <c r="A1030" s="97" t="s">
        <v>2794</v>
      </c>
      <c r="B1030" s="97">
        <f t="shared" si="16"/>
        <v>189</v>
      </c>
      <c r="C1030" s="142" t="s">
        <v>2795</v>
      </c>
      <c r="D1030" s="142" t="s">
        <v>2693</v>
      </c>
      <c r="E1030" s="97"/>
      <c r="F1030" s="97" t="str">
        <f>IFERROR(VLOOKUP(A1030,'BPT List'!B:E,4,),"")</f>
        <v/>
      </c>
    </row>
    <row r="1031" spans="1:6" x14ac:dyDescent="0.3">
      <c r="A1031" s="97" t="s">
        <v>2796</v>
      </c>
      <c r="B1031" s="97">
        <f t="shared" si="16"/>
        <v>190</v>
      </c>
      <c r="C1031" s="142" t="s">
        <v>2797</v>
      </c>
      <c r="D1031" s="142" t="s">
        <v>2693</v>
      </c>
      <c r="E1031" s="97"/>
      <c r="F1031" s="97" t="str">
        <f>IFERROR(VLOOKUP(A1031,'BPT List'!B:E,4,),"")</f>
        <v/>
      </c>
    </row>
    <row r="1032" spans="1:6" x14ac:dyDescent="0.3">
      <c r="A1032" s="97" t="s">
        <v>2798</v>
      </c>
      <c r="B1032" s="97">
        <f t="shared" si="16"/>
        <v>191</v>
      </c>
      <c r="C1032" s="142" t="s">
        <v>2799</v>
      </c>
      <c r="D1032" s="142" t="s">
        <v>2693</v>
      </c>
      <c r="E1032" s="97"/>
      <c r="F1032" s="97" t="str">
        <f>IFERROR(VLOOKUP(A1032,'BPT List'!B:E,4,),"")</f>
        <v/>
      </c>
    </row>
    <row r="1033" spans="1:6" x14ac:dyDescent="0.3">
      <c r="A1033" s="97" t="s">
        <v>2800</v>
      </c>
      <c r="B1033" s="97">
        <f t="shared" si="16"/>
        <v>192</v>
      </c>
      <c r="C1033" s="142" t="s">
        <v>2801</v>
      </c>
      <c r="D1033" s="142" t="s">
        <v>2693</v>
      </c>
      <c r="E1033" s="97"/>
      <c r="F1033" s="97" t="str">
        <f>IFERROR(VLOOKUP(A1033,'BPT List'!B:E,4,),"")</f>
        <v/>
      </c>
    </row>
    <row r="1034" spans="1:6" x14ac:dyDescent="0.3">
      <c r="A1034" s="97" t="s">
        <v>2802</v>
      </c>
      <c r="B1034" s="97">
        <f t="shared" si="16"/>
        <v>193</v>
      </c>
      <c r="C1034" s="142" t="s">
        <v>2803</v>
      </c>
      <c r="D1034" s="142" t="s">
        <v>2693</v>
      </c>
      <c r="E1034" s="97"/>
      <c r="F1034" s="97" t="str">
        <f>IFERROR(VLOOKUP(A1034,'BPT List'!B:E,4,),"")</f>
        <v/>
      </c>
    </row>
    <row r="1035" spans="1:6" x14ac:dyDescent="0.3">
      <c r="A1035" s="97" t="s">
        <v>2804</v>
      </c>
      <c r="B1035" s="97">
        <f t="shared" si="16"/>
        <v>194</v>
      </c>
      <c r="C1035" s="142" t="s">
        <v>2805</v>
      </c>
      <c r="D1035" s="142" t="s">
        <v>2693</v>
      </c>
      <c r="E1035" s="97"/>
      <c r="F1035" s="97" t="str">
        <f>IFERROR(VLOOKUP(A1035,'BPT List'!B:E,4,),"")</f>
        <v/>
      </c>
    </row>
    <row r="1036" spans="1:6" x14ac:dyDescent="0.3">
      <c r="A1036" s="97" t="s">
        <v>2806</v>
      </c>
      <c r="B1036" s="97">
        <f t="shared" si="16"/>
        <v>3713</v>
      </c>
      <c r="C1036" s="142" t="s">
        <v>2807</v>
      </c>
      <c r="D1036" s="142" t="s">
        <v>2808</v>
      </c>
      <c r="E1036" s="97"/>
      <c r="F1036" s="97" t="str">
        <f>IFERROR(VLOOKUP(A1036,'BPT List'!B:E,4,),"")</f>
        <v/>
      </c>
    </row>
    <row r="1037" spans="1:6" x14ac:dyDescent="0.3">
      <c r="A1037" s="97" t="s">
        <v>2809</v>
      </c>
      <c r="B1037" s="97">
        <f t="shared" si="16"/>
        <v>3728</v>
      </c>
      <c r="C1037" s="142" t="s">
        <v>2810</v>
      </c>
      <c r="D1037" s="142" t="s">
        <v>2808</v>
      </c>
      <c r="E1037" s="97"/>
      <c r="F1037" s="97" t="str">
        <f>IFERROR(VLOOKUP(A1037,'BPT List'!B:E,4,),"")</f>
        <v/>
      </c>
    </row>
    <row r="1038" spans="1:6" x14ac:dyDescent="0.3">
      <c r="A1038" s="97" t="s">
        <v>2811</v>
      </c>
      <c r="B1038" s="97">
        <f t="shared" si="16"/>
        <v>3649</v>
      </c>
      <c r="C1038" s="142" t="s">
        <v>2812</v>
      </c>
      <c r="D1038" s="142" t="s">
        <v>2808</v>
      </c>
      <c r="E1038" s="97"/>
      <c r="F1038" s="97" t="str">
        <f>IFERROR(VLOOKUP(A1038,'BPT List'!B:E,4,),"")</f>
        <v/>
      </c>
    </row>
    <row r="1039" spans="1:6" x14ac:dyDescent="0.3">
      <c r="A1039" s="97" t="s">
        <v>2813</v>
      </c>
      <c r="B1039" s="97">
        <f t="shared" si="16"/>
        <v>3650</v>
      </c>
      <c r="C1039" s="142" t="s">
        <v>2814</v>
      </c>
      <c r="D1039" s="142" t="s">
        <v>2808</v>
      </c>
      <c r="E1039" s="97"/>
      <c r="F1039" s="97" t="str">
        <f>IFERROR(VLOOKUP(A1039,'BPT List'!B:E,4,),"")</f>
        <v/>
      </c>
    </row>
    <row r="1040" spans="1:6" x14ac:dyDescent="0.3">
      <c r="A1040" s="97" t="s">
        <v>2815</v>
      </c>
      <c r="B1040" s="97">
        <f t="shared" si="16"/>
        <v>3721</v>
      </c>
      <c r="C1040" s="142" t="s">
        <v>2816</v>
      </c>
      <c r="D1040" s="142" t="s">
        <v>2808</v>
      </c>
      <c r="E1040" s="97"/>
      <c r="F1040" s="97" t="str">
        <f>IFERROR(VLOOKUP(A1040,'BPT List'!B:E,4,),"")</f>
        <v/>
      </c>
    </row>
    <row r="1041" spans="1:6" x14ac:dyDescent="0.3">
      <c r="A1041" s="97" t="s">
        <v>2817</v>
      </c>
      <c r="B1041" s="97">
        <f t="shared" si="16"/>
        <v>3682</v>
      </c>
      <c r="C1041" s="142" t="s">
        <v>2818</v>
      </c>
      <c r="D1041" s="142" t="s">
        <v>2808</v>
      </c>
      <c r="E1041" s="97"/>
      <c r="F1041" s="97" t="str">
        <f>IFERROR(VLOOKUP(A1041,'BPT List'!B:E,4,),"")</f>
        <v/>
      </c>
    </row>
    <row r="1042" spans="1:6" x14ac:dyDescent="0.3">
      <c r="A1042" s="97" t="s">
        <v>2819</v>
      </c>
      <c r="B1042" s="97">
        <f t="shared" si="16"/>
        <v>3499</v>
      </c>
      <c r="C1042" s="142" t="s">
        <v>2820</v>
      </c>
      <c r="D1042" s="142" t="s">
        <v>2808</v>
      </c>
      <c r="E1042" s="97"/>
      <c r="F1042" s="97" t="str">
        <f>IFERROR(VLOOKUP(A1042,'BPT List'!B:E,4,),"")</f>
        <v/>
      </c>
    </row>
    <row r="1043" spans="1:6" x14ac:dyDescent="0.3">
      <c r="A1043" s="97" t="s">
        <v>2821</v>
      </c>
      <c r="B1043" s="97">
        <f t="shared" si="16"/>
        <v>3690</v>
      </c>
      <c r="C1043" s="142" t="s">
        <v>2822</v>
      </c>
      <c r="D1043" s="142" t="s">
        <v>2808</v>
      </c>
      <c r="E1043" s="97"/>
      <c r="F1043" s="97" t="str">
        <f>IFERROR(VLOOKUP(A1043,'BPT List'!B:E,4,),"")</f>
        <v/>
      </c>
    </row>
    <row r="1044" spans="1:6" x14ac:dyDescent="0.3">
      <c r="A1044" s="97" t="s">
        <v>2823</v>
      </c>
      <c r="B1044" s="97">
        <f t="shared" si="16"/>
        <v>3542</v>
      </c>
      <c r="C1044" s="142" t="s">
        <v>2824</v>
      </c>
      <c r="D1044" s="142" t="s">
        <v>2808</v>
      </c>
      <c r="E1044" s="97"/>
      <c r="F1044" s="97" t="str">
        <f>IFERROR(VLOOKUP(A1044,'BPT List'!B:E,4,),"")</f>
        <v/>
      </c>
    </row>
    <row r="1045" spans="1:6" x14ac:dyDescent="0.3">
      <c r="A1045" s="97" t="s">
        <v>2825</v>
      </c>
      <c r="B1045" s="97">
        <f t="shared" si="16"/>
        <v>3502</v>
      </c>
      <c r="C1045" s="142" t="s">
        <v>2826</v>
      </c>
      <c r="D1045" s="142" t="s">
        <v>2808</v>
      </c>
      <c r="E1045" s="97"/>
      <c r="F1045" s="97" t="str">
        <f>IFERROR(VLOOKUP(A1045,'BPT List'!B:E,4,),"")</f>
        <v/>
      </c>
    </row>
    <row r="1046" spans="1:6" x14ac:dyDescent="0.3">
      <c r="A1046" s="97" t="s">
        <v>2827</v>
      </c>
      <c r="B1046" s="97">
        <f t="shared" si="16"/>
        <v>618</v>
      </c>
      <c r="C1046" s="142" t="s">
        <v>2828</v>
      </c>
      <c r="D1046" s="142" t="s">
        <v>2829</v>
      </c>
      <c r="E1046" s="97"/>
      <c r="F1046" s="97" t="str">
        <f>IFERROR(VLOOKUP(A1046,'BPT List'!B:E,4,),"")</f>
        <v/>
      </c>
    </row>
    <row r="1047" spans="1:6" x14ac:dyDescent="0.3">
      <c r="A1047" s="97" t="s">
        <v>2830</v>
      </c>
      <c r="B1047" s="97">
        <f t="shared" si="16"/>
        <v>620</v>
      </c>
      <c r="C1047" s="142" t="s">
        <v>2831</v>
      </c>
      <c r="D1047" s="142" t="s">
        <v>2829</v>
      </c>
      <c r="E1047" s="97"/>
      <c r="F1047" s="97" t="str">
        <f>IFERROR(VLOOKUP(A1047,'BPT List'!B:E,4,),"")</f>
        <v/>
      </c>
    </row>
    <row r="1048" spans="1:6" x14ac:dyDescent="0.3">
      <c r="A1048" s="97" t="s">
        <v>2832</v>
      </c>
      <c r="B1048" s="97">
        <f t="shared" si="16"/>
        <v>621</v>
      </c>
      <c r="C1048" s="142" t="s">
        <v>2833</v>
      </c>
      <c r="D1048" s="142" t="s">
        <v>2829</v>
      </c>
      <c r="E1048" s="97"/>
      <c r="F1048" s="97" t="str">
        <f>IFERROR(VLOOKUP(A1048,'BPT List'!B:E,4,),"")</f>
        <v/>
      </c>
    </row>
    <row r="1049" spans="1:6" x14ac:dyDescent="0.3">
      <c r="A1049" s="97" t="s">
        <v>2834</v>
      </c>
      <c r="B1049" s="97">
        <f t="shared" si="16"/>
        <v>622</v>
      </c>
      <c r="C1049" s="142" t="s">
        <v>2835</v>
      </c>
      <c r="D1049" s="142" t="s">
        <v>2829</v>
      </c>
      <c r="E1049" s="97"/>
      <c r="F1049" s="97" t="str">
        <f>IFERROR(VLOOKUP(A1049,'BPT List'!B:E,4,),"")</f>
        <v>YES</v>
      </c>
    </row>
    <row r="1050" spans="1:6" x14ac:dyDescent="0.3">
      <c r="A1050" s="97" t="s">
        <v>2836</v>
      </c>
      <c r="B1050" s="97">
        <f t="shared" si="16"/>
        <v>723</v>
      </c>
      <c r="C1050" s="142" t="s">
        <v>2837</v>
      </c>
      <c r="D1050" s="142" t="s">
        <v>2829</v>
      </c>
      <c r="E1050" s="97"/>
      <c r="F1050" s="97" t="str">
        <f>IFERROR(VLOOKUP(A1050,'BPT List'!B:E,4,),"")</f>
        <v/>
      </c>
    </row>
    <row r="1051" spans="1:6" x14ac:dyDescent="0.3">
      <c r="A1051" s="97" t="s">
        <v>2838</v>
      </c>
      <c r="B1051" s="97">
        <f t="shared" si="16"/>
        <v>623</v>
      </c>
      <c r="C1051" s="142" t="s">
        <v>2839</v>
      </c>
      <c r="D1051" s="142" t="s">
        <v>2829</v>
      </c>
      <c r="E1051" s="97"/>
      <c r="F1051" s="97" t="str">
        <f>IFERROR(VLOOKUP(A1051,'BPT List'!B:E,4,),"")</f>
        <v/>
      </c>
    </row>
    <row r="1052" spans="1:6" x14ac:dyDescent="0.3">
      <c r="A1052" s="97" t="s">
        <v>2840</v>
      </c>
      <c r="B1052" s="97">
        <f t="shared" si="16"/>
        <v>624</v>
      </c>
      <c r="C1052" s="142" t="s">
        <v>2841</v>
      </c>
      <c r="D1052" s="142" t="s">
        <v>2829</v>
      </c>
      <c r="E1052" s="97"/>
      <c r="F1052" s="97" t="str">
        <f>IFERROR(VLOOKUP(A1052,'BPT List'!B:E,4,),"")</f>
        <v/>
      </c>
    </row>
    <row r="1053" spans="1:6" x14ac:dyDescent="0.3">
      <c r="A1053" s="97" t="s">
        <v>2842</v>
      </c>
      <c r="B1053" s="97">
        <f t="shared" si="16"/>
        <v>625</v>
      </c>
      <c r="C1053" s="142" t="s">
        <v>2843</v>
      </c>
      <c r="D1053" s="142" t="s">
        <v>2829</v>
      </c>
      <c r="E1053" s="97"/>
      <c r="F1053" s="97" t="str">
        <f>IFERROR(VLOOKUP(A1053,'BPT List'!B:E,4,),"")</f>
        <v/>
      </c>
    </row>
    <row r="1054" spans="1:6" x14ac:dyDescent="0.3">
      <c r="A1054" s="97" t="s">
        <v>2844</v>
      </c>
      <c r="B1054" s="97">
        <f t="shared" si="16"/>
        <v>628</v>
      </c>
      <c r="C1054" s="142" t="s">
        <v>2845</v>
      </c>
      <c r="D1054" s="142" t="s">
        <v>2829</v>
      </c>
      <c r="E1054" s="97"/>
      <c r="F1054" s="97" t="str">
        <f>IFERROR(VLOOKUP(A1054,'BPT List'!B:E,4,),"")</f>
        <v/>
      </c>
    </row>
    <row r="1055" spans="1:6" x14ac:dyDescent="0.3">
      <c r="A1055" s="97" t="s">
        <v>2846</v>
      </c>
      <c r="B1055" s="97">
        <f t="shared" si="16"/>
        <v>629</v>
      </c>
      <c r="C1055" s="142" t="s">
        <v>2847</v>
      </c>
      <c r="D1055" s="142" t="s">
        <v>2829</v>
      </c>
      <c r="E1055" s="97"/>
      <c r="F1055" s="97" t="str">
        <f>IFERROR(VLOOKUP(A1055,'BPT List'!B:E,4,),"")</f>
        <v/>
      </c>
    </row>
    <row r="1056" spans="1:6" x14ac:dyDescent="0.3">
      <c r="A1056" s="97" t="s">
        <v>2848</v>
      </c>
      <c r="B1056" s="97">
        <f t="shared" si="16"/>
        <v>630</v>
      </c>
      <c r="C1056" s="142" t="s">
        <v>2849</v>
      </c>
      <c r="D1056" s="142" t="s">
        <v>2829</v>
      </c>
      <c r="E1056" s="97"/>
      <c r="F1056" s="97" t="str">
        <f>IFERROR(VLOOKUP(A1056,'BPT List'!B:E,4,),"")</f>
        <v/>
      </c>
    </row>
    <row r="1057" spans="1:6" x14ac:dyDescent="0.3">
      <c r="A1057" s="97" t="s">
        <v>2850</v>
      </c>
      <c r="B1057" s="97">
        <f t="shared" si="16"/>
        <v>631</v>
      </c>
      <c r="C1057" s="142" t="s">
        <v>2851</v>
      </c>
      <c r="D1057" s="142" t="s">
        <v>2829</v>
      </c>
      <c r="E1057" s="97"/>
      <c r="F1057" s="97" t="str">
        <f>IFERROR(VLOOKUP(A1057,'BPT List'!B:E,4,),"")</f>
        <v/>
      </c>
    </row>
    <row r="1058" spans="1:6" x14ac:dyDescent="0.3">
      <c r="A1058" s="97" t="s">
        <v>2852</v>
      </c>
      <c r="B1058" s="97">
        <f t="shared" si="16"/>
        <v>632</v>
      </c>
      <c r="C1058" s="142" t="s">
        <v>2853</v>
      </c>
      <c r="D1058" s="142" t="s">
        <v>2829</v>
      </c>
      <c r="E1058" s="97"/>
      <c r="F1058" s="97" t="str">
        <f>IFERROR(VLOOKUP(A1058,'BPT List'!B:E,4,),"")</f>
        <v/>
      </c>
    </row>
    <row r="1059" spans="1:6" x14ac:dyDescent="0.3">
      <c r="A1059" s="97" t="s">
        <v>2854</v>
      </c>
      <c r="B1059" s="97">
        <f t="shared" si="16"/>
        <v>633</v>
      </c>
      <c r="C1059" s="142" t="s">
        <v>2855</v>
      </c>
      <c r="D1059" s="142" t="s">
        <v>2829</v>
      </c>
      <c r="E1059" s="97"/>
      <c r="F1059" s="97" t="str">
        <f>IFERROR(VLOOKUP(A1059,'BPT List'!B:E,4,),"")</f>
        <v/>
      </c>
    </row>
    <row r="1060" spans="1:6" x14ac:dyDescent="0.3">
      <c r="A1060" s="97" t="s">
        <v>2856</v>
      </c>
      <c r="B1060" s="97">
        <f t="shared" si="16"/>
        <v>634</v>
      </c>
      <c r="C1060" s="142" t="s">
        <v>2857</v>
      </c>
      <c r="D1060" s="142" t="s">
        <v>2829</v>
      </c>
      <c r="E1060" s="97"/>
      <c r="F1060" s="97" t="str">
        <f>IFERROR(VLOOKUP(A1060,'BPT List'!B:E,4,),"")</f>
        <v/>
      </c>
    </row>
    <row r="1061" spans="1:6" x14ac:dyDescent="0.3">
      <c r="A1061" s="97" t="s">
        <v>2858</v>
      </c>
      <c r="B1061" s="97">
        <f t="shared" si="16"/>
        <v>635</v>
      </c>
      <c r="C1061" s="142" t="s">
        <v>2859</v>
      </c>
      <c r="D1061" s="142" t="s">
        <v>2829</v>
      </c>
      <c r="E1061" s="97"/>
      <c r="F1061" s="97" t="str">
        <f>IFERROR(VLOOKUP(A1061,'BPT List'!B:E,4,),"")</f>
        <v>YES</v>
      </c>
    </row>
    <row r="1062" spans="1:6" x14ac:dyDescent="0.3">
      <c r="A1062" s="97" t="s">
        <v>2860</v>
      </c>
      <c r="B1062" s="97">
        <f t="shared" si="16"/>
        <v>637</v>
      </c>
      <c r="C1062" s="142" t="s">
        <v>2861</v>
      </c>
      <c r="D1062" s="142" t="s">
        <v>2829</v>
      </c>
      <c r="E1062" s="97"/>
      <c r="F1062" s="97" t="str">
        <f>IFERROR(VLOOKUP(A1062,'BPT List'!B:E,4,),"")</f>
        <v/>
      </c>
    </row>
    <row r="1063" spans="1:6" x14ac:dyDescent="0.3">
      <c r="A1063" s="97" t="s">
        <v>2862</v>
      </c>
      <c r="B1063" s="97">
        <f t="shared" si="16"/>
        <v>638</v>
      </c>
      <c r="C1063" s="142" t="s">
        <v>2863</v>
      </c>
      <c r="D1063" s="142" t="s">
        <v>2829</v>
      </c>
      <c r="E1063" s="97"/>
      <c r="F1063" s="97" t="str">
        <f>IFERROR(VLOOKUP(A1063,'BPT List'!B:E,4,),"")</f>
        <v/>
      </c>
    </row>
    <row r="1064" spans="1:6" x14ac:dyDescent="0.3">
      <c r="A1064" s="97" t="s">
        <v>2864</v>
      </c>
      <c r="B1064" s="97">
        <f t="shared" si="16"/>
        <v>639</v>
      </c>
      <c r="C1064" s="142" t="s">
        <v>2865</v>
      </c>
      <c r="D1064" s="142" t="s">
        <v>2829</v>
      </c>
      <c r="E1064" s="97"/>
      <c r="F1064" s="97" t="str">
        <f>IFERROR(VLOOKUP(A1064,'BPT List'!B:E,4,),"")</f>
        <v>YES</v>
      </c>
    </row>
    <row r="1065" spans="1:6" x14ac:dyDescent="0.3">
      <c r="A1065" s="97" t="s">
        <v>2866</v>
      </c>
      <c r="B1065" s="97">
        <f t="shared" si="16"/>
        <v>640</v>
      </c>
      <c r="C1065" s="142" t="s">
        <v>2867</v>
      </c>
      <c r="D1065" s="142" t="s">
        <v>2829</v>
      </c>
      <c r="E1065" s="97"/>
      <c r="F1065" s="97" t="str">
        <f>IFERROR(VLOOKUP(A1065,'BPT List'!B:E,4,),"")</f>
        <v>YES</v>
      </c>
    </row>
    <row r="1066" spans="1:6" x14ac:dyDescent="0.3">
      <c r="A1066" s="97" t="s">
        <v>2868</v>
      </c>
      <c r="B1066" s="97">
        <f t="shared" si="16"/>
        <v>645</v>
      </c>
      <c r="C1066" s="142" t="s">
        <v>2869</v>
      </c>
      <c r="D1066" s="142" t="s">
        <v>2829</v>
      </c>
      <c r="E1066" s="97"/>
      <c r="F1066" s="97" t="str">
        <f>IFERROR(VLOOKUP(A1066,'BPT List'!B:E,4,),"")</f>
        <v/>
      </c>
    </row>
    <row r="1067" spans="1:6" x14ac:dyDescent="0.3">
      <c r="A1067" s="97" t="s">
        <v>2870</v>
      </c>
      <c r="B1067" s="97">
        <f t="shared" si="16"/>
        <v>643</v>
      </c>
      <c r="C1067" s="142" t="s">
        <v>2871</v>
      </c>
      <c r="D1067" s="142" t="s">
        <v>2829</v>
      </c>
      <c r="E1067" s="97"/>
      <c r="F1067" s="97" t="str">
        <f>IFERROR(VLOOKUP(A1067,'BPT List'!B:E,4,),"")</f>
        <v/>
      </c>
    </row>
    <row r="1068" spans="1:6" x14ac:dyDescent="0.3">
      <c r="A1068" s="97" t="s">
        <v>2872</v>
      </c>
      <c r="B1068" s="97">
        <f t="shared" si="16"/>
        <v>647</v>
      </c>
      <c r="C1068" s="142" t="s">
        <v>2873</v>
      </c>
      <c r="D1068" s="142" t="s">
        <v>2829</v>
      </c>
      <c r="E1068" s="97"/>
      <c r="F1068" s="97" t="str">
        <f>IFERROR(VLOOKUP(A1068,'BPT List'!B:E,4,),"")</f>
        <v/>
      </c>
    </row>
    <row r="1069" spans="1:6" x14ac:dyDescent="0.3">
      <c r="A1069" s="97" t="s">
        <v>2874</v>
      </c>
      <c r="B1069" s="97">
        <f t="shared" si="16"/>
        <v>649</v>
      </c>
      <c r="C1069" s="142" t="s">
        <v>2875</v>
      </c>
      <c r="D1069" s="142" t="s">
        <v>2829</v>
      </c>
      <c r="E1069" s="97"/>
      <c r="F1069" s="97" t="str">
        <f>IFERROR(VLOOKUP(A1069,'BPT List'!B:E,4,),"")</f>
        <v/>
      </c>
    </row>
    <row r="1070" spans="1:6" x14ac:dyDescent="0.3">
      <c r="A1070" s="97" t="s">
        <v>2876</v>
      </c>
      <c r="B1070" s="97">
        <f t="shared" si="16"/>
        <v>650</v>
      </c>
      <c r="C1070" s="142" t="s">
        <v>2877</v>
      </c>
      <c r="D1070" s="142" t="s">
        <v>2829</v>
      </c>
      <c r="E1070" s="97"/>
      <c r="F1070" s="97" t="str">
        <f>IFERROR(VLOOKUP(A1070,'BPT List'!B:E,4,),"")</f>
        <v/>
      </c>
    </row>
    <row r="1071" spans="1:6" x14ac:dyDescent="0.3">
      <c r="A1071" s="97" t="s">
        <v>2878</v>
      </c>
      <c r="B1071" s="97">
        <f t="shared" si="16"/>
        <v>652</v>
      </c>
      <c r="C1071" s="142" t="s">
        <v>2879</v>
      </c>
      <c r="D1071" s="142" t="s">
        <v>2829</v>
      </c>
      <c r="E1071" s="97"/>
      <c r="F1071" s="97" t="str">
        <f>IFERROR(VLOOKUP(A1071,'BPT List'!B:E,4,),"")</f>
        <v/>
      </c>
    </row>
    <row r="1072" spans="1:6" x14ac:dyDescent="0.3">
      <c r="A1072" s="97" t="s">
        <v>2880</v>
      </c>
      <c r="B1072" s="97">
        <f t="shared" si="16"/>
        <v>653</v>
      </c>
      <c r="C1072" s="142" t="s">
        <v>2881</v>
      </c>
      <c r="D1072" s="142" t="s">
        <v>2829</v>
      </c>
      <c r="E1072" s="97"/>
      <c r="F1072" s="97" t="str">
        <f>IFERROR(VLOOKUP(A1072,'BPT List'!B:E,4,),"")</f>
        <v/>
      </c>
    </row>
    <row r="1073" spans="1:6" x14ac:dyDescent="0.3">
      <c r="A1073" s="97" t="s">
        <v>2882</v>
      </c>
      <c r="B1073" s="97">
        <f t="shared" si="16"/>
        <v>655</v>
      </c>
      <c r="C1073" s="142" t="s">
        <v>2883</v>
      </c>
      <c r="D1073" s="142" t="s">
        <v>2829</v>
      </c>
      <c r="E1073" s="97"/>
      <c r="F1073" s="97" t="str">
        <f>IFERROR(VLOOKUP(A1073,'BPT List'!B:E,4,),"")</f>
        <v/>
      </c>
    </row>
    <row r="1074" spans="1:6" x14ac:dyDescent="0.3">
      <c r="A1074" s="97" t="s">
        <v>2884</v>
      </c>
      <c r="B1074" s="97">
        <f t="shared" si="16"/>
        <v>657</v>
      </c>
      <c r="C1074" s="142" t="s">
        <v>2885</v>
      </c>
      <c r="D1074" s="142" t="s">
        <v>2829</v>
      </c>
      <c r="E1074" s="97"/>
      <c r="F1074" s="97" t="str">
        <f>IFERROR(VLOOKUP(A1074,'BPT List'!B:E,4,),"")</f>
        <v/>
      </c>
    </row>
    <row r="1075" spans="1:6" x14ac:dyDescent="0.3">
      <c r="A1075" s="97" t="s">
        <v>2886</v>
      </c>
      <c r="B1075" s="97">
        <f t="shared" si="16"/>
        <v>710</v>
      </c>
      <c r="C1075" s="142" t="s">
        <v>2887</v>
      </c>
      <c r="D1075" s="142" t="s">
        <v>2829</v>
      </c>
      <c r="E1075" s="97"/>
      <c r="F1075" s="97" t="str">
        <f>IFERROR(VLOOKUP(A1075,'BPT List'!B:E,4,),"")</f>
        <v>YES</v>
      </c>
    </row>
    <row r="1076" spans="1:6" x14ac:dyDescent="0.3">
      <c r="A1076" s="97" t="s">
        <v>2888</v>
      </c>
      <c r="B1076" s="97">
        <f t="shared" si="16"/>
        <v>662</v>
      </c>
      <c r="C1076" s="142" t="s">
        <v>2889</v>
      </c>
      <c r="D1076" s="142" t="s">
        <v>2829</v>
      </c>
      <c r="E1076" s="97"/>
      <c r="F1076" s="97" t="str">
        <f>IFERROR(VLOOKUP(A1076,'BPT List'!B:E,4,),"")</f>
        <v/>
      </c>
    </row>
    <row r="1077" spans="1:6" x14ac:dyDescent="0.3">
      <c r="A1077" s="97" t="s">
        <v>2890</v>
      </c>
      <c r="B1077" s="97">
        <f t="shared" si="16"/>
        <v>668</v>
      </c>
      <c r="C1077" s="142" t="s">
        <v>2891</v>
      </c>
      <c r="D1077" s="142" t="s">
        <v>2829</v>
      </c>
      <c r="E1077" s="97"/>
      <c r="F1077" s="97" t="str">
        <f>IFERROR(VLOOKUP(A1077,'BPT List'!B:E,4,),"")</f>
        <v/>
      </c>
    </row>
    <row r="1078" spans="1:6" x14ac:dyDescent="0.3">
      <c r="A1078" s="97" t="s">
        <v>2892</v>
      </c>
      <c r="B1078" s="97">
        <f t="shared" si="16"/>
        <v>670</v>
      </c>
      <c r="C1078" s="142" t="s">
        <v>2893</v>
      </c>
      <c r="D1078" s="142" t="s">
        <v>2829</v>
      </c>
      <c r="E1078" s="97"/>
      <c r="F1078" s="97" t="str">
        <f>IFERROR(VLOOKUP(A1078,'BPT List'!B:E,4,),"")</f>
        <v>YES</v>
      </c>
    </row>
    <row r="1079" spans="1:6" x14ac:dyDescent="0.3">
      <c r="A1079" s="97" t="s">
        <v>2894</v>
      </c>
      <c r="B1079" s="97">
        <f t="shared" si="16"/>
        <v>673</v>
      </c>
      <c r="C1079" s="142" t="s">
        <v>2895</v>
      </c>
      <c r="D1079" s="142" t="s">
        <v>2829</v>
      </c>
      <c r="E1079" s="97"/>
      <c r="F1079" s="97" t="str">
        <f>IFERROR(VLOOKUP(A1079,'BPT List'!B:E,4,),"")</f>
        <v/>
      </c>
    </row>
    <row r="1080" spans="1:6" x14ac:dyDescent="0.3">
      <c r="A1080" s="97" t="s">
        <v>2896</v>
      </c>
      <c r="B1080" s="97">
        <f t="shared" si="16"/>
        <v>677</v>
      </c>
      <c r="C1080" s="142" t="s">
        <v>2897</v>
      </c>
      <c r="D1080" s="142" t="s">
        <v>2829</v>
      </c>
      <c r="E1080" s="97"/>
      <c r="F1080" s="97" t="str">
        <f>IFERROR(VLOOKUP(A1080,'BPT List'!B:E,4,),"")</f>
        <v/>
      </c>
    </row>
    <row r="1081" spans="1:6" x14ac:dyDescent="0.3">
      <c r="A1081" s="97" t="s">
        <v>2898</v>
      </c>
      <c r="B1081" s="97">
        <f t="shared" si="16"/>
        <v>676</v>
      </c>
      <c r="C1081" s="142" t="s">
        <v>2899</v>
      </c>
      <c r="D1081" s="142" t="s">
        <v>2829</v>
      </c>
      <c r="E1081" s="97"/>
      <c r="F1081" s="97" t="str">
        <f>IFERROR(VLOOKUP(A1081,'BPT List'!B:E,4,),"")</f>
        <v/>
      </c>
    </row>
    <row r="1082" spans="1:6" x14ac:dyDescent="0.3">
      <c r="A1082" s="97" t="s">
        <v>2900</v>
      </c>
      <c r="B1082" s="97">
        <f t="shared" si="16"/>
        <v>678</v>
      </c>
      <c r="C1082" s="142" t="s">
        <v>2901</v>
      </c>
      <c r="D1082" s="142" t="s">
        <v>2829</v>
      </c>
      <c r="E1082" s="97"/>
      <c r="F1082" s="97" t="str">
        <f>IFERROR(VLOOKUP(A1082,'BPT List'!B:E,4,),"")</f>
        <v>YES</v>
      </c>
    </row>
    <row r="1083" spans="1:6" x14ac:dyDescent="0.3">
      <c r="A1083" s="97" t="s">
        <v>2902</v>
      </c>
      <c r="B1083" s="97">
        <f t="shared" si="16"/>
        <v>680</v>
      </c>
      <c r="C1083" s="142" t="s">
        <v>2903</v>
      </c>
      <c r="D1083" s="142" t="s">
        <v>2829</v>
      </c>
      <c r="E1083" s="97"/>
      <c r="F1083" s="97" t="str">
        <f>IFERROR(VLOOKUP(A1083,'BPT List'!B:E,4,),"")</f>
        <v/>
      </c>
    </row>
    <row r="1084" spans="1:6" x14ac:dyDescent="0.3">
      <c r="A1084" s="97" t="s">
        <v>2904</v>
      </c>
      <c r="B1084" s="97">
        <f t="shared" si="16"/>
        <v>690</v>
      </c>
      <c r="C1084" s="142" t="s">
        <v>2905</v>
      </c>
      <c r="D1084" s="142" t="s">
        <v>2829</v>
      </c>
      <c r="E1084" s="97"/>
      <c r="F1084" s="97" t="str">
        <f>IFERROR(VLOOKUP(A1084,'BPT List'!B:E,4,),"")</f>
        <v>YES</v>
      </c>
    </row>
    <row r="1085" spans="1:6" x14ac:dyDescent="0.3">
      <c r="A1085" s="97" t="s">
        <v>2906</v>
      </c>
      <c r="B1085" s="97">
        <f t="shared" si="16"/>
        <v>691</v>
      </c>
      <c r="C1085" s="142" t="s">
        <v>2907</v>
      </c>
      <c r="D1085" s="142" t="s">
        <v>2829</v>
      </c>
      <c r="E1085" s="97"/>
      <c r="F1085" s="97" t="str">
        <f>IFERROR(VLOOKUP(A1085,'BPT List'!B:E,4,),"")</f>
        <v/>
      </c>
    </row>
    <row r="1086" spans="1:6" x14ac:dyDescent="0.3">
      <c r="A1086" s="97" t="s">
        <v>2908</v>
      </c>
      <c r="B1086" s="97">
        <f t="shared" si="16"/>
        <v>692</v>
      </c>
      <c r="C1086" s="142" t="s">
        <v>2909</v>
      </c>
      <c r="D1086" s="142" t="s">
        <v>2829</v>
      </c>
      <c r="E1086" s="97"/>
      <c r="F1086" s="97" t="str">
        <f>IFERROR(VLOOKUP(A1086,'BPT List'!B:E,4,),"")</f>
        <v/>
      </c>
    </row>
    <row r="1087" spans="1:6" x14ac:dyDescent="0.3">
      <c r="A1087" s="97" t="s">
        <v>2910</v>
      </c>
      <c r="B1087" s="97">
        <f t="shared" si="16"/>
        <v>694</v>
      </c>
      <c r="C1087" s="142" t="s">
        <v>2911</v>
      </c>
      <c r="D1087" s="142" t="s">
        <v>2829</v>
      </c>
      <c r="E1087" s="97"/>
      <c r="F1087" s="97" t="str">
        <f>IFERROR(VLOOKUP(A1087,'BPT List'!B:E,4,),"")</f>
        <v/>
      </c>
    </row>
    <row r="1088" spans="1:6" x14ac:dyDescent="0.3">
      <c r="A1088" s="97" t="s">
        <v>2912</v>
      </c>
      <c r="B1088" s="97">
        <f t="shared" si="16"/>
        <v>696</v>
      </c>
      <c r="C1088" s="142" t="s">
        <v>2913</v>
      </c>
      <c r="D1088" s="142" t="s">
        <v>2829</v>
      </c>
      <c r="E1088" s="97"/>
      <c r="F1088" s="97" t="str">
        <f>IFERROR(VLOOKUP(A1088,'BPT List'!B:E,4,),"")</f>
        <v/>
      </c>
    </row>
    <row r="1089" spans="1:6" x14ac:dyDescent="0.3">
      <c r="A1089" s="97" t="s">
        <v>2914</v>
      </c>
      <c r="B1089" s="97">
        <f t="shared" si="16"/>
        <v>3730</v>
      </c>
      <c r="C1089" s="142" t="s">
        <v>2915</v>
      </c>
      <c r="D1089" s="142" t="s">
        <v>2829</v>
      </c>
      <c r="E1089" s="97"/>
      <c r="F1089" s="97" t="str">
        <f>IFERROR(VLOOKUP(A1089,'BPT List'!B:E,4,),"")</f>
        <v/>
      </c>
    </row>
    <row r="1090" spans="1:6" x14ac:dyDescent="0.3">
      <c r="A1090" s="97" t="s">
        <v>2916</v>
      </c>
      <c r="B1090" s="97">
        <f t="shared" si="16"/>
        <v>697</v>
      </c>
      <c r="C1090" s="142" t="s">
        <v>2917</v>
      </c>
      <c r="D1090" s="142" t="s">
        <v>2829</v>
      </c>
      <c r="E1090" s="97"/>
      <c r="F1090" s="97" t="str">
        <f>IFERROR(VLOOKUP(A1090,'BPT List'!B:E,4,),"")</f>
        <v/>
      </c>
    </row>
    <row r="1091" spans="1:6" x14ac:dyDescent="0.3">
      <c r="A1091" s="97" t="s">
        <v>2918</v>
      </c>
      <c r="B1091" s="97">
        <f t="shared" ref="B1091:B1154" si="17">VALUE(RIGHT(A1091,4))</f>
        <v>698</v>
      </c>
      <c r="C1091" s="142" t="s">
        <v>2919</v>
      </c>
      <c r="D1091" s="142" t="s">
        <v>2829</v>
      </c>
      <c r="E1091" s="97"/>
      <c r="F1091" s="97" t="str">
        <f>IFERROR(VLOOKUP(A1091,'BPT List'!B:E,4,),"")</f>
        <v/>
      </c>
    </row>
    <row r="1092" spans="1:6" x14ac:dyDescent="0.3">
      <c r="A1092" s="97" t="s">
        <v>2920</v>
      </c>
      <c r="B1092" s="97">
        <f t="shared" si="17"/>
        <v>700</v>
      </c>
      <c r="C1092" s="142" t="s">
        <v>2921</v>
      </c>
      <c r="D1092" s="142" t="s">
        <v>2829</v>
      </c>
      <c r="E1092" s="97"/>
      <c r="F1092" s="97" t="str">
        <f>IFERROR(VLOOKUP(A1092,'BPT List'!B:E,4,),"")</f>
        <v/>
      </c>
    </row>
    <row r="1093" spans="1:6" x14ac:dyDescent="0.3">
      <c r="A1093" s="97" t="s">
        <v>2922</v>
      </c>
      <c r="B1093" s="97">
        <f t="shared" si="17"/>
        <v>702</v>
      </c>
      <c r="C1093" s="142" t="s">
        <v>2923</v>
      </c>
      <c r="D1093" s="142" t="s">
        <v>2829</v>
      </c>
      <c r="E1093" s="97"/>
      <c r="F1093" s="97" t="str">
        <f>IFERROR(VLOOKUP(A1093,'BPT List'!B:E,4,),"")</f>
        <v/>
      </c>
    </row>
    <row r="1094" spans="1:6" x14ac:dyDescent="0.3">
      <c r="A1094" s="97" t="s">
        <v>2924</v>
      </c>
      <c r="B1094" s="97">
        <f t="shared" si="17"/>
        <v>708</v>
      </c>
      <c r="C1094" s="142" t="s">
        <v>2925</v>
      </c>
      <c r="D1094" s="142" t="s">
        <v>2829</v>
      </c>
      <c r="E1094" s="97"/>
      <c r="F1094" s="97" t="str">
        <f>IFERROR(VLOOKUP(A1094,'BPT List'!B:E,4,),"")</f>
        <v/>
      </c>
    </row>
    <row r="1095" spans="1:6" x14ac:dyDescent="0.3">
      <c r="A1095" s="97" t="s">
        <v>2926</v>
      </c>
      <c r="B1095" s="97">
        <f t="shared" si="17"/>
        <v>709</v>
      </c>
      <c r="C1095" s="142" t="s">
        <v>2927</v>
      </c>
      <c r="D1095" s="142" t="s">
        <v>2829</v>
      </c>
      <c r="E1095" s="97"/>
      <c r="F1095" s="97" t="str">
        <f>IFERROR(VLOOKUP(A1095,'BPT List'!B:E,4,),"")</f>
        <v/>
      </c>
    </row>
    <row r="1096" spans="1:6" x14ac:dyDescent="0.3">
      <c r="A1096" s="97" t="s">
        <v>2928</v>
      </c>
      <c r="B1096" s="97">
        <f t="shared" si="17"/>
        <v>712</v>
      </c>
      <c r="C1096" s="142" t="s">
        <v>2929</v>
      </c>
      <c r="D1096" s="142" t="s">
        <v>2829</v>
      </c>
      <c r="E1096" s="97"/>
      <c r="F1096" s="97" t="str">
        <f>IFERROR(VLOOKUP(A1096,'BPT List'!B:E,4,),"")</f>
        <v>YES</v>
      </c>
    </row>
    <row r="1097" spans="1:6" x14ac:dyDescent="0.3">
      <c r="A1097" s="97" t="s">
        <v>2930</v>
      </c>
      <c r="B1097" s="97">
        <f t="shared" si="17"/>
        <v>713</v>
      </c>
      <c r="C1097" s="142" t="s">
        <v>2931</v>
      </c>
      <c r="D1097" s="142" t="s">
        <v>2829</v>
      </c>
      <c r="E1097" s="97"/>
      <c r="F1097" s="97" t="str">
        <f>IFERROR(VLOOKUP(A1097,'BPT List'!B:E,4,),"")</f>
        <v/>
      </c>
    </row>
    <row r="1098" spans="1:6" x14ac:dyDescent="0.3">
      <c r="A1098" s="97" t="s">
        <v>2932</v>
      </c>
      <c r="B1098" s="97">
        <f t="shared" si="17"/>
        <v>714</v>
      </c>
      <c r="C1098" s="142" t="s">
        <v>2933</v>
      </c>
      <c r="D1098" s="142" t="s">
        <v>2829</v>
      </c>
      <c r="E1098" s="97"/>
      <c r="F1098" s="97" t="str">
        <f>IFERROR(VLOOKUP(A1098,'BPT List'!B:E,4,),"")</f>
        <v/>
      </c>
    </row>
    <row r="1099" spans="1:6" x14ac:dyDescent="0.3">
      <c r="A1099" s="97" t="s">
        <v>2934</v>
      </c>
      <c r="B1099" s="97">
        <f t="shared" si="17"/>
        <v>715</v>
      </c>
      <c r="C1099" s="142" t="s">
        <v>2935</v>
      </c>
      <c r="D1099" s="142" t="s">
        <v>2829</v>
      </c>
      <c r="E1099" s="97"/>
      <c r="F1099" s="97" t="str">
        <f>IFERROR(VLOOKUP(A1099,'BPT List'!B:E,4,),"")</f>
        <v/>
      </c>
    </row>
    <row r="1100" spans="1:6" x14ac:dyDescent="0.3">
      <c r="A1100" s="97" t="s">
        <v>2936</v>
      </c>
      <c r="B1100" s="97">
        <f t="shared" si="17"/>
        <v>3689</v>
      </c>
      <c r="C1100" s="142" t="s">
        <v>2937</v>
      </c>
      <c r="D1100" s="142" t="s">
        <v>2829</v>
      </c>
      <c r="E1100" s="97"/>
      <c r="F1100" s="97" t="str">
        <f>IFERROR(VLOOKUP(A1100,'BPT List'!B:E,4,),"")</f>
        <v/>
      </c>
    </row>
    <row r="1101" spans="1:6" x14ac:dyDescent="0.3">
      <c r="A1101" s="97" t="s">
        <v>2938</v>
      </c>
      <c r="B1101" s="97">
        <f t="shared" si="17"/>
        <v>717</v>
      </c>
      <c r="C1101" s="142" t="s">
        <v>2939</v>
      </c>
      <c r="D1101" s="142" t="s">
        <v>2829</v>
      </c>
      <c r="E1101" s="97"/>
      <c r="F1101" s="97" t="str">
        <f>IFERROR(VLOOKUP(A1101,'BPT List'!B:E,4,),"")</f>
        <v/>
      </c>
    </row>
    <row r="1102" spans="1:6" x14ac:dyDescent="0.3">
      <c r="A1102" s="97" t="s">
        <v>2940</v>
      </c>
      <c r="B1102" s="97">
        <f t="shared" si="17"/>
        <v>719</v>
      </c>
      <c r="C1102" s="142" t="s">
        <v>2941</v>
      </c>
      <c r="D1102" s="142" t="s">
        <v>2829</v>
      </c>
      <c r="E1102" s="97"/>
      <c r="F1102" s="97" t="str">
        <f>IFERROR(VLOOKUP(A1102,'BPT List'!B:E,4,),"")</f>
        <v/>
      </c>
    </row>
    <row r="1103" spans="1:6" x14ac:dyDescent="0.3">
      <c r="A1103" s="97" t="s">
        <v>2942</v>
      </c>
      <c r="B1103" s="97">
        <f t="shared" si="17"/>
        <v>1062</v>
      </c>
      <c r="C1103" s="142" t="s">
        <v>2943</v>
      </c>
      <c r="D1103" s="142" t="s">
        <v>2944</v>
      </c>
      <c r="E1103" s="97"/>
      <c r="F1103" s="97" t="str">
        <f>IFERROR(VLOOKUP(A1103,'BPT List'!B:E,4,),"")</f>
        <v/>
      </c>
    </row>
    <row r="1104" spans="1:6" x14ac:dyDescent="0.3">
      <c r="A1104" s="97" t="s">
        <v>2945</v>
      </c>
      <c r="B1104" s="97">
        <f t="shared" si="17"/>
        <v>1019</v>
      </c>
      <c r="C1104" s="142" t="s">
        <v>2946</v>
      </c>
      <c r="D1104" s="142" t="s">
        <v>2944</v>
      </c>
      <c r="E1104" s="97"/>
      <c r="F1104" s="97" t="str">
        <f>IFERROR(VLOOKUP(A1104,'BPT List'!B:E,4,),"")</f>
        <v/>
      </c>
    </row>
    <row r="1105" spans="1:6" x14ac:dyDescent="0.3">
      <c r="A1105" s="97" t="s">
        <v>2947</v>
      </c>
      <c r="B1105" s="97">
        <f t="shared" si="17"/>
        <v>1226</v>
      </c>
      <c r="C1105" s="142" t="s">
        <v>2948</v>
      </c>
      <c r="D1105" s="142" t="s">
        <v>2944</v>
      </c>
      <c r="E1105" s="97"/>
      <c r="F1105" s="97" t="str">
        <f>IFERROR(VLOOKUP(A1105,'BPT List'!B:E,4,),"")</f>
        <v/>
      </c>
    </row>
    <row r="1106" spans="1:6" x14ac:dyDescent="0.3">
      <c r="A1106" s="97" t="s">
        <v>2949</v>
      </c>
      <c r="B1106" s="97">
        <f t="shared" si="17"/>
        <v>1227</v>
      </c>
      <c r="C1106" s="142" t="s">
        <v>2950</v>
      </c>
      <c r="D1106" s="142" t="s">
        <v>2944</v>
      </c>
      <c r="E1106" s="97"/>
      <c r="F1106" s="97" t="str">
        <f>IFERROR(VLOOKUP(A1106,'BPT List'!B:E,4,),"")</f>
        <v>YES</v>
      </c>
    </row>
    <row r="1107" spans="1:6" x14ac:dyDescent="0.3">
      <c r="A1107" s="97" t="s">
        <v>2951</v>
      </c>
      <c r="B1107" s="97">
        <f t="shared" si="17"/>
        <v>1069</v>
      </c>
      <c r="C1107" s="142" t="s">
        <v>2952</v>
      </c>
      <c r="D1107" s="142" t="s">
        <v>2944</v>
      </c>
      <c r="E1107" s="97"/>
      <c r="F1107" s="97" t="str">
        <f>IFERROR(VLOOKUP(A1107,'BPT List'!B:E,4,),"")</f>
        <v/>
      </c>
    </row>
    <row r="1108" spans="1:6" x14ac:dyDescent="0.3">
      <c r="A1108" s="97" t="s">
        <v>2953</v>
      </c>
      <c r="B1108" s="97">
        <f t="shared" si="17"/>
        <v>1063</v>
      </c>
      <c r="C1108" s="142" t="s">
        <v>2954</v>
      </c>
      <c r="D1108" s="142" t="s">
        <v>2944</v>
      </c>
      <c r="E1108" s="97"/>
      <c r="F1108" s="97" t="str">
        <f>IFERROR(VLOOKUP(A1108,'BPT List'!B:E,4,),"")</f>
        <v/>
      </c>
    </row>
    <row r="1109" spans="1:6" x14ac:dyDescent="0.3">
      <c r="A1109" s="97" t="s">
        <v>2955</v>
      </c>
      <c r="B1109" s="97">
        <f t="shared" si="17"/>
        <v>1228</v>
      </c>
      <c r="C1109" s="142" t="s">
        <v>2956</v>
      </c>
      <c r="D1109" s="142" t="s">
        <v>2944</v>
      </c>
      <c r="E1109" s="97"/>
      <c r="F1109" s="97" t="str">
        <f>IFERROR(VLOOKUP(A1109,'BPT List'!B:E,4,),"")</f>
        <v>YES</v>
      </c>
    </row>
    <row r="1110" spans="1:6" x14ac:dyDescent="0.3">
      <c r="A1110" s="97" t="s">
        <v>2957</v>
      </c>
      <c r="B1110" s="97">
        <f t="shared" si="17"/>
        <v>1021</v>
      </c>
      <c r="C1110" s="142" t="s">
        <v>2958</v>
      </c>
      <c r="D1110" s="142" t="s">
        <v>2944</v>
      </c>
      <c r="E1110" s="97"/>
      <c r="F1110" s="97" t="str">
        <f>IFERROR(VLOOKUP(A1110,'BPT List'!B:E,4,),"")</f>
        <v/>
      </c>
    </row>
    <row r="1111" spans="1:6" x14ac:dyDescent="0.3">
      <c r="A1111" s="97" t="s">
        <v>2959</v>
      </c>
      <c r="B1111" s="97">
        <f t="shared" si="17"/>
        <v>1230</v>
      </c>
      <c r="C1111" s="142" t="s">
        <v>2960</v>
      </c>
      <c r="D1111" s="142" t="s">
        <v>2944</v>
      </c>
      <c r="E1111" s="97"/>
      <c r="F1111" s="97" t="str">
        <f>IFERROR(VLOOKUP(A1111,'BPT List'!B:E,4,),"")</f>
        <v/>
      </c>
    </row>
    <row r="1112" spans="1:6" x14ac:dyDescent="0.3">
      <c r="A1112" s="97" t="s">
        <v>2961</v>
      </c>
      <c r="B1112" s="97">
        <f t="shared" si="17"/>
        <v>1022</v>
      </c>
      <c r="C1112" s="142" t="s">
        <v>2962</v>
      </c>
      <c r="D1112" s="142" t="s">
        <v>2944</v>
      </c>
      <c r="E1112" s="97"/>
      <c r="F1112" s="97" t="str">
        <f>IFERROR(VLOOKUP(A1112,'BPT List'!B:E,4,),"")</f>
        <v>YES</v>
      </c>
    </row>
    <row r="1113" spans="1:6" x14ac:dyDescent="0.3">
      <c r="A1113" s="97" t="s">
        <v>2963</v>
      </c>
      <c r="B1113" s="97">
        <f t="shared" si="17"/>
        <v>1065</v>
      </c>
      <c r="C1113" s="142" t="s">
        <v>2964</v>
      </c>
      <c r="D1113" s="142" t="s">
        <v>2944</v>
      </c>
      <c r="E1113" s="97"/>
      <c r="F1113" s="97" t="str">
        <f>IFERROR(VLOOKUP(A1113,'BPT List'!B:E,4,),"")</f>
        <v/>
      </c>
    </row>
    <row r="1114" spans="1:6" x14ac:dyDescent="0.3">
      <c r="A1114" s="97" t="s">
        <v>2965</v>
      </c>
      <c r="B1114" s="97">
        <f t="shared" si="17"/>
        <v>1231</v>
      </c>
      <c r="C1114" s="142" t="s">
        <v>2966</v>
      </c>
      <c r="D1114" s="142" t="s">
        <v>2944</v>
      </c>
      <c r="E1114" s="97"/>
      <c r="F1114" s="97" t="str">
        <f>IFERROR(VLOOKUP(A1114,'BPT List'!B:E,4,),"")</f>
        <v/>
      </c>
    </row>
    <row r="1115" spans="1:6" x14ac:dyDescent="0.3">
      <c r="A1115" s="97" t="s">
        <v>2967</v>
      </c>
      <c r="B1115" s="97">
        <f t="shared" si="17"/>
        <v>1023</v>
      </c>
      <c r="C1115" s="142" t="s">
        <v>2968</v>
      </c>
      <c r="D1115" s="142" t="s">
        <v>2944</v>
      </c>
      <c r="E1115" s="97"/>
      <c r="F1115" s="97" t="str">
        <f>IFERROR(VLOOKUP(A1115,'BPT List'!B:E,4,),"")</f>
        <v/>
      </c>
    </row>
    <row r="1116" spans="1:6" x14ac:dyDescent="0.3">
      <c r="A1116" s="97" t="s">
        <v>2969</v>
      </c>
      <c r="B1116" s="97">
        <f t="shared" si="17"/>
        <v>1024</v>
      </c>
      <c r="C1116" s="142" t="s">
        <v>2970</v>
      </c>
      <c r="D1116" s="142" t="s">
        <v>2944</v>
      </c>
      <c r="E1116" s="97"/>
      <c r="F1116" s="97" t="str">
        <f>IFERROR(VLOOKUP(A1116,'BPT List'!B:E,4,),"")</f>
        <v/>
      </c>
    </row>
    <row r="1117" spans="1:6" x14ac:dyDescent="0.3">
      <c r="A1117" s="97" t="s">
        <v>2971</v>
      </c>
      <c r="B1117" s="97">
        <f t="shared" si="17"/>
        <v>1025</v>
      </c>
      <c r="C1117" s="142" t="s">
        <v>2972</v>
      </c>
      <c r="D1117" s="142" t="s">
        <v>2944</v>
      </c>
      <c r="E1117" s="97"/>
      <c r="F1117" s="97" t="str">
        <f>IFERROR(VLOOKUP(A1117,'BPT List'!B:E,4,),"")</f>
        <v/>
      </c>
    </row>
    <row r="1118" spans="1:6" x14ac:dyDescent="0.3">
      <c r="A1118" s="97" t="s">
        <v>2973</v>
      </c>
      <c r="B1118" s="97">
        <f t="shared" si="17"/>
        <v>1027</v>
      </c>
      <c r="C1118" s="142" t="s">
        <v>2974</v>
      </c>
      <c r="D1118" s="142" t="s">
        <v>2944</v>
      </c>
      <c r="E1118" s="97"/>
      <c r="F1118" s="97" t="str">
        <f>IFERROR(VLOOKUP(A1118,'BPT List'!B:E,4,),"")</f>
        <v/>
      </c>
    </row>
    <row r="1119" spans="1:6" x14ac:dyDescent="0.3">
      <c r="A1119" s="97" t="s">
        <v>2975</v>
      </c>
      <c r="B1119" s="97">
        <f t="shared" si="17"/>
        <v>1234</v>
      </c>
      <c r="C1119" s="142" t="s">
        <v>2976</v>
      </c>
      <c r="D1119" s="142" t="s">
        <v>2944</v>
      </c>
      <c r="E1119" s="97"/>
      <c r="F1119" s="97" t="str">
        <f>IFERROR(VLOOKUP(A1119,'BPT List'!B:E,4,),"")</f>
        <v/>
      </c>
    </row>
    <row r="1120" spans="1:6" x14ac:dyDescent="0.3">
      <c r="A1120" s="97" t="s">
        <v>2977</v>
      </c>
      <c r="B1120" s="97">
        <f t="shared" si="17"/>
        <v>1029</v>
      </c>
      <c r="C1120" s="142" t="s">
        <v>2978</v>
      </c>
      <c r="D1120" s="142" t="s">
        <v>2944</v>
      </c>
      <c r="E1120" s="97"/>
      <c r="F1120" s="97" t="str">
        <f>IFERROR(VLOOKUP(A1120,'BPT List'!B:E,4,),"")</f>
        <v/>
      </c>
    </row>
    <row r="1121" spans="1:6" x14ac:dyDescent="0.3">
      <c r="A1121" s="97" t="s">
        <v>2979</v>
      </c>
      <c r="B1121" s="97">
        <f t="shared" si="17"/>
        <v>1068</v>
      </c>
      <c r="C1121" s="142" t="s">
        <v>2980</v>
      </c>
      <c r="D1121" s="142" t="s">
        <v>2944</v>
      </c>
      <c r="E1121" s="97"/>
      <c r="F1121" s="97" t="str">
        <f>IFERROR(VLOOKUP(A1121,'BPT List'!B:E,4,),"")</f>
        <v/>
      </c>
    </row>
    <row r="1122" spans="1:6" x14ac:dyDescent="0.3">
      <c r="A1122" s="97" t="s">
        <v>2981</v>
      </c>
      <c r="B1122" s="97">
        <f t="shared" si="17"/>
        <v>1030</v>
      </c>
      <c r="C1122" s="142" t="s">
        <v>2982</v>
      </c>
      <c r="D1122" s="142" t="s">
        <v>2944</v>
      </c>
      <c r="E1122" s="97"/>
      <c r="F1122" s="97" t="str">
        <f>IFERROR(VLOOKUP(A1122,'BPT List'!B:E,4,),"")</f>
        <v/>
      </c>
    </row>
    <row r="1123" spans="1:6" x14ac:dyDescent="0.3">
      <c r="A1123" s="97" t="s">
        <v>2983</v>
      </c>
      <c r="B1123" s="97">
        <f t="shared" si="17"/>
        <v>1235</v>
      </c>
      <c r="C1123" s="142" t="s">
        <v>2984</v>
      </c>
      <c r="D1123" s="142" t="s">
        <v>2944</v>
      </c>
      <c r="E1123" s="97"/>
      <c r="F1123" s="97" t="str">
        <f>IFERROR(VLOOKUP(A1123,'BPT List'!B:E,4,),"")</f>
        <v/>
      </c>
    </row>
    <row r="1124" spans="1:6" x14ac:dyDescent="0.3">
      <c r="A1124" s="97" t="s">
        <v>2985</v>
      </c>
      <c r="B1124" s="97">
        <f t="shared" si="17"/>
        <v>1236</v>
      </c>
      <c r="C1124" s="142" t="s">
        <v>2986</v>
      </c>
      <c r="D1124" s="142" t="s">
        <v>2944</v>
      </c>
      <c r="E1124" s="97"/>
      <c r="F1124" s="97" t="str">
        <f>IFERROR(VLOOKUP(A1124,'BPT List'!B:E,4,),"")</f>
        <v>YES</v>
      </c>
    </row>
    <row r="1125" spans="1:6" x14ac:dyDescent="0.3">
      <c r="A1125" s="97" t="s">
        <v>2987</v>
      </c>
      <c r="B1125" s="97">
        <f t="shared" si="17"/>
        <v>3678</v>
      </c>
      <c r="C1125" s="142" t="s">
        <v>2988</v>
      </c>
      <c r="D1125" s="142" t="s">
        <v>2944</v>
      </c>
      <c r="E1125" s="97"/>
      <c r="F1125" s="97" t="str">
        <f>IFERROR(VLOOKUP(A1125,'BPT List'!B:E,4,),"")</f>
        <v/>
      </c>
    </row>
    <row r="1126" spans="1:6" x14ac:dyDescent="0.3">
      <c r="A1126" s="97" t="s">
        <v>2989</v>
      </c>
      <c r="B1126" s="97">
        <f t="shared" si="17"/>
        <v>1033</v>
      </c>
      <c r="C1126" s="142" t="s">
        <v>2990</v>
      </c>
      <c r="D1126" s="142" t="s">
        <v>2944</v>
      </c>
      <c r="E1126" s="97"/>
      <c r="F1126" s="97" t="str">
        <f>IFERROR(VLOOKUP(A1126,'BPT List'!B:E,4,),"")</f>
        <v/>
      </c>
    </row>
    <row r="1127" spans="1:6" x14ac:dyDescent="0.3">
      <c r="A1127" s="97" t="s">
        <v>2991</v>
      </c>
      <c r="B1127" s="97">
        <f t="shared" si="17"/>
        <v>1238</v>
      </c>
      <c r="C1127" s="142" t="s">
        <v>2992</v>
      </c>
      <c r="D1127" s="142" t="s">
        <v>2944</v>
      </c>
      <c r="E1127" s="97"/>
      <c r="F1127" s="97" t="str">
        <f>IFERROR(VLOOKUP(A1127,'BPT List'!B:E,4,),"")</f>
        <v>YES</v>
      </c>
    </row>
    <row r="1128" spans="1:6" x14ac:dyDescent="0.3">
      <c r="A1128" s="97" t="s">
        <v>2993</v>
      </c>
      <c r="B1128" s="97">
        <f t="shared" si="17"/>
        <v>309</v>
      </c>
      <c r="C1128" s="142" t="s">
        <v>2994</v>
      </c>
      <c r="D1128" s="142" t="s">
        <v>2944</v>
      </c>
      <c r="E1128" s="97"/>
      <c r="F1128" s="97" t="str">
        <f>IFERROR(VLOOKUP(A1128,'BPT List'!B:E,4,),"")</f>
        <v/>
      </c>
    </row>
    <row r="1129" spans="1:6" x14ac:dyDescent="0.3">
      <c r="A1129" s="97" t="s">
        <v>2995</v>
      </c>
      <c r="B1129" s="97">
        <f t="shared" si="17"/>
        <v>1034</v>
      </c>
      <c r="C1129" s="142" t="s">
        <v>2996</v>
      </c>
      <c r="D1129" s="142" t="s">
        <v>2944</v>
      </c>
      <c r="E1129" s="97"/>
      <c r="F1129" s="97" t="str">
        <f>IFERROR(VLOOKUP(A1129,'BPT List'!B:E,4,),"")</f>
        <v/>
      </c>
    </row>
    <row r="1130" spans="1:6" x14ac:dyDescent="0.3">
      <c r="A1130" s="97" t="s">
        <v>2997</v>
      </c>
      <c r="B1130" s="97">
        <f t="shared" si="17"/>
        <v>1061</v>
      </c>
      <c r="C1130" s="142" t="s">
        <v>2998</v>
      </c>
      <c r="D1130" s="142" t="s">
        <v>2944</v>
      </c>
      <c r="E1130" s="97"/>
      <c r="F1130" s="97" t="str">
        <f>IFERROR(VLOOKUP(A1130,'BPT List'!B:E,4,),"")</f>
        <v/>
      </c>
    </row>
    <row r="1131" spans="1:6" x14ac:dyDescent="0.3">
      <c r="A1131" s="97" t="s">
        <v>2999</v>
      </c>
      <c r="B1131" s="97">
        <f t="shared" si="17"/>
        <v>1036</v>
      </c>
      <c r="C1131" s="142" t="s">
        <v>3000</v>
      </c>
      <c r="D1131" s="142" t="s">
        <v>2944</v>
      </c>
      <c r="E1131" s="97"/>
      <c r="F1131" s="97" t="str">
        <f>IFERROR(VLOOKUP(A1131,'BPT List'!B:E,4,),"")</f>
        <v/>
      </c>
    </row>
    <row r="1132" spans="1:6" x14ac:dyDescent="0.3">
      <c r="A1132" s="97" t="s">
        <v>3001</v>
      </c>
      <c r="B1132" s="97">
        <f t="shared" si="17"/>
        <v>1148</v>
      </c>
      <c r="C1132" s="142" t="s">
        <v>3002</v>
      </c>
      <c r="D1132" s="142" t="s">
        <v>2944</v>
      </c>
      <c r="E1132" s="97"/>
      <c r="F1132" s="97" t="str">
        <f>IFERROR(VLOOKUP(A1132,'BPT List'!B:E,4,),"")</f>
        <v/>
      </c>
    </row>
    <row r="1133" spans="1:6" x14ac:dyDescent="0.3">
      <c r="A1133" s="97" t="s">
        <v>3003</v>
      </c>
      <c r="B1133" s="97">
        <f t="shared" si="17"/>
        <v>1037</v>
      </c>
      <c r="C1133" s="142" t="s">
        <v>3004</v>
      </c>
      <c r="D1133" s="142" t="s">
        <v>2944</v>
      </c>
      <c r="E1133" s="97"/>
      <c r="F1133" s="97" t="str">
        <f>IFERROR(VLOOKUP(A1133,'BPT List'!B:E,4,),"")</f>
        <v/>
      </c>
    </row>
    <row r="1134" spans="1:6" x14ac:dyDescent="0.3">
      <c r="A1134" s="97" t="s">
        <v>3005</v>
      </c>
      <c r="B1134" s="97">
        <f t="shared" si="17"/>
        <v>1240</v>
      </c>
      <c r="C1134" s="142" t="s">
        <v>3006</v>
      </c>
      <c r="D1134" s="142" t="s">
        <v>2944</v>
      </c>
      <c r="E1134" s="97"/>
      <c r="F1134" s="97" t="str">
        <f>IFERROR(VLOOKUP(A1134,'BPT List'!B:E,4,),"")</f>
        <v/>
      </c>
    </row>
    <row r="1135" spans="1:6" x14ac:dyDescent="0.3">
      <c r="A1135" s="97" t="s">
        <v>3007</v>
      </c>
      <c r="B1135" s="97">
        <f t="shared" si="17"/>
        <v>1038</v>
      </c>
      <c r="C1135" s="142" t="s">
        <v>3008</v>
      </c>
      <c r="D1135" s="142" t="s">
        <v>2944</v>
      </c>
      <c r="E1135" s="97"/>
      <c r="F1135" s="97" t="str">
        <f>IFERROR(VLOOKUP(A1135,'BPT List'!B:E,4,),"")</f>
        <v/>
      </c>
    </row>
    <row r="1136" spans="1:6" x14ac:dyDescent="0.3">
      <c r="A1136" s="97" t="s">
        <v>3009</v>
      </c>
      <c r="B1136" s="97">
        <f t="shared" si="17"/>
        <v>1059</v>
      </c>
      <c r="C1136" s="142" t="s">
        <v>3010</v>
      </c>
      <c r="D1136" s="142" t="s">
        <v>2944</v>
      </c>
      <c r="E1136" s="97"/>
      <c r="F1136" s="97" t="str">
        <f>IFERROR(VLOOKUP(A1136,'BPT List'!B:E,4,),"")</f>
        <v/>
      </c>
    </row>
    <row r="1137" spans="1:6" x14ac:dyDescent="0.3">
      <c r="A1137" s="97" t="s">
        <v>3011</v>
      </c>
      <c r="B1137" s="97">
        <f t="shared" si="17"/>
        <v>1242</v>
      </c>
      <c r="C1137" s="142" t="s">
        <v>3012</v>
      </c>
      <c r="D1137" s="142" t="s">
        <v>2944</v>
      </c>
      <c r="E1137" s="97"/>
      <c r="F1137" s="97" t="str">
        <f>IFERROR(VLOOKUP(A1137,'BPT List'!B:E,4,),"")</f>
        <v/>
      </c>
    </row>
    <row r="1138" spans="1:6" x14ac:dyDescent="0.3">
      <c r="A1138" s="97" t="s">
        <v>3013</v>
      </c>
      <c r="B1138" s="97">
        <f t="shared" si="17"/>
        <v>1244</v>
      </c>
      <c r="C1138" s="142" t="s">
        <v>3014</v>
      </c>
      <c r="D1138" s="142" t="s">
        <v>2944</v>
      </c>
      <c r="E1138" s="97"/>
      <c r="F1138" s="97" t="str">
        <f>IFERROR(VLOOKUP(A1138,'BPT List'!B:E,4,),"")</f>
        <v/>
      </c>
    </row>
    <row r="1139" spans="1:6" x14ac:dyDescent="0.3">
      <c r="A1139" s="97" t="s">
        <v>3015</v>
      </c>
      <c r="B1139" s="97">
        <f t="shared" si="17"/>
        <v>1042</v>
      </c>
      <c r="C1139" s="142" t="s">
        <v>3016</v>
      </c>
      <c r="D1139" s="142" t="s">
        <v>2944</v>
      </c>
      <c r="E1139" s="97"/>
      <c r="F1139" s="97" t="str">
        <f>IFERROR(VLOOKUP(A1139,'BPT List'!B:E,4,),"")</f>
        <v>YES</v>
      </c>
    </row>
    <row r="1140" spans="1:6" x14ac:dyDescent="0.3">
      <c r="A1140" s="97" t="s">
        <v>3013</v>
      </c>
      <c r="B1140" s="97">
        <f t="shared" si="17"/>
        <v>1244</v>
      </c>
      <c r="C1140" s="142" t="s">
        <v>3017</v>
      </c>
      <c r="D1140" s="142" t="s">
        <v>2944</v>
      </c>
      <c r="E1140" s="97"/>
      <c r="F1140" s="97" t="str">
        <f>IFERROR(VLOOKUP(A1140,'BPT List'!B:E,4,),"")</f>
        <v/>
      </c>
    </row>
    <row r="1141" spans="1:6" x14ac:dyDescent="0.3">
      <c r="A1141" s="97" t="s">
        <v>3018</v>
      </c>
      <c r="B1141" s="97">
        <f t="shared" si="17"/>
        <v>1245</v>
      </c>
      <c r="C1141" s="142" t="s">
        <v>3019</v>
      </c>
      <c r="D1141" s="142" t="s">
        <v>2944</v>
      </c>
      <c r="E1141" s="97"/>
      <c r="F1141" s="97" t="str">
        <f>IFERROR(VLOOKUP(A1141,'BPT List'!B:E,4,),"")</f>
        <v/>
      </c>
    </row>
    <row r="1142" spans="1:6" x14ac:dyDescent="0.3">
      <c r="A1142" s="97" t="s">
        <v>3020</v>
      </c>
      <c r="B1142" s="97">
        <f t="shared" si="17"/>
        <v>1066</v>
      </c>
      <c r="C1142" s="142" t="s">
        <v>3021</v>
      </c>
      <c r="D1142" s="142" t="s">
        <v>2944</v>
      </c>
      <c r="E1142" s="97"/>
      <c r="F1142" s="97" t="str">
        <f>IFERROR(VLOOKUP(A1142,'BPT List'!B:E,4,),"")</f>
        <v>YES</v>
      </c>
    </row>
    <row r="1143" spans="1:6" x14ac:dyDescent="0.3">
      <c r="A1143" s="97" t="s">
        <v>3022</v>
      </c>
      <c r="B1143" s="97">
        <f t="shared" si="17"/>
        <v>1044</v>
      </c>
      <c r="C1143" s="142" t="s">
        <v>3023</v>
      </c>
      <c r="D1143" s="142" t="s">
        <v>2944</v>
      </c>
      <c r="E1143" s="97"/>
      <c r="F1143" s="97" t="str">
        <f>IFERROR(VLOOKUP(A1143,'BPT List'!B:E,4,),"")</f>
        <v/>
      </c>
    </row>
    <row r="1144" spans="1:6" x14ac:dyDescent="0.3">
      <c r="A1144" s="97" t="s">
        <v>3024</v>
      </c>
      <c r="B1144" s="97">
        <f t="shared" si="17"/>
        <v>1046</v>
      </c>
      <c r="C1144" s="142" t="s">
        <v>3025</v>
      </c>
      <c r="D1144" s="142" t="s">
        <v>2944</v>
      </c>
      <c r="E1144" s="97"/>
      <c r="F1144" s="97" t="str">
        <f>IFERROR(VLOOKUP(A1144,'BPT List'!B:E,4,),"")</f>
        <v>YES</v>
      </c>
    </row>
    <row r="1145" spans="1:6" x14ac:dyDescent="0.3">
      <c r="A1145" s="97" t="s">
        <v>3026</v>
      </c>
      <c r="B1145" s="97">
        <f t="shared" si="17"/>
        <v>1070</v>
      </c>
      <c r="C1145" s="142" t="s">
        <v>3027</v>
      </c>
      <c r="D1145" s="142" t="s">
        <v>2944</v>
      </c>
      <c r="E1145" s="97"/>
      <c r="F1145" s="97" t="str">
        <f>IFERROR(VLOOKUP(A1145,'BPT List'!B:E,4,),"")</f>
        <v>YES</v>
      </c>
    </row>
    <row r="1146" spans="1:6" x14ac:dyDescent="0.3">
      <c r="A1146" s="97" t="s">
        <v>3028</v>
      </c>
      <c r="B1146" s="97">
        <f t="shared" si="17"/>
        <v>1047</v>
      </c>
      <c r="C1146" s="142" t="s">
        <v>3029</v>
      </c>
      <c r="D1146" s="142" t="s">
        <v>2944</v>
      </c>
      <c r="E1146" s="97"/>
      <c r="F1146" s="97" t="str">
        <f>IFERROR(VLOOKUP(A1146,'BPT List'!B:E,4,),"")</f>
        <v>YES</v>
      </c>
    </row>
    <row r="1147" spans="1:6" x14ac:dyDescent="0.3">
      <c r="A1147" s="97" t="s">
        <v>3030</v>
      </c>
      <c r="B1147" s="97">
        <f t="shared" si="17"/>
        <v>1048</v>
      </c>
      <c r="C1147" s="142" t="s">
        <v>3031</v>
      </c>
      <c r="D1147" s="142" t="s">
        <v>2944</v>
      </c>
      <c r="E1147" s="97"/>
      <c r="F1147" s="97" t="str">
        <f>IFERROR(VLOOKUP(A1147,'BPT List'!B:E,4,),"")</f>
        <v/>
      </c>
    </row>
    <row r="1148" spans="1:6" x14ac:dyDescent="0.3">
      <c r="A1148" s="97" t="s">
        <v>3032</v>
      </c>
      <c r="B1148" s="97">
        <f t="shared" si="17"/>
        <v>1185</v>
      </c>
      <c r="C1148" s="142" t="s">
        <v>3033</v>
      </c>
      <c r="D1148" s="142" t="s">
        <v>2944</v>
      </c>
      <c r="E1148" s="97"/>
      <c r="F1148" s="97" t="str">
        <f>IFERROR(VLOOKUP(A1148,'BPT List'!B:E,4,),"")</f>
        <v/>
      </c>
    </row>
    <row r="1149" spans="1:6" x14ac:dyDescent="0.3">
      <c r="A1149" s="97" t="s">
        <v>3034</v>
      </c>
      <c r="B1149" s="97">
        <f t="shared" si="17"/>
        <v>1050</v>
      </c>
      <c r="C1149" s="142" t="s">
        <v>3035</v>
      </c>
      <c r="D1149" s="142" t="s">
        <v>2944</v>
      </c>
      <c r="E1149" s="97"/>
      <c r="F1149" s="97" t="str">
        <f>IFERROR(VLOOKUP(A1149,'BPT List'!B:E,4,),"")</f>
        <v/>
      </c>
    </row>
    <row r="1150" spans="1:6" x14ac:dyDescent="0.3">
      <c r="A1150" s="97" t="s">
        <v>3036</v>
      </c>
      <c r="B1150" s="97">
        <f t="shared" si="17"/>
        <v>1051</v>
      </c>
      <c r="C1150" s="142" t="s">
        <v>3037</v>
      </c>
      <c r="D1150" s="142" t="s">
        <v>2944</v>
      </c>
      <c r="E1150" s="97"/>
      <c r="F1150" s="97" t="str">
        <f>IFERROR(VLOOKUP(A1150,'BPT List'!B:E,4,),"")</f>
        <v/>
      </c>
    </row>
    <row r="1151" spans="1:6" x14ac:dyDescent="0.3">
      <c r="A1151" s="97" t="s">
        <v>3038</v>
      </c>
      <c r="B1151" s="97">
        <f t="shared" si="17"/>
        <v>1035</v>
      </c>
      <c r="C1151" s="142" t="s">
        <v>3039</v>
      </c>
      <c r="D1151" s="142" t="s">
        <v>2944</v>
      </c>
      <c r="E1151" s="97"/>
      <c r="F1151" s="97" t="str">
        <f>IFERROR(VLOOKUP(A1151,'BPT List'!B:E,4,),"")</f>
        <v/>
      </c>
    </row>
    <row r="1152" spans="1:6" x14ac:dyDescent="0.3">
      <c r="A1152" s="97" t="s">
        <v>3040</v>
      </c>
      <c r="B1152" s="97">
        <f t="shared" si="17"/>
        <v>1054</v>
      </c>
      <c r="C1152" s="142" t="s">
        <v>3041</v>
      </c>
      <c r="D1152" s="142" t="s">
        <v>2944</v>
      </c>
      <c r="E1152" s="97"/>
      <c r="F1152" s="97" t="str">
        <f>IFERROR(VLOOKUP(A1152,'BPT List'!B:E,4,),"")</f>
        <v>YES</v>
      </c>
    </row>
    <row r="1153" spans="1:6" x14ac:dyDescent="0.3">
      <c r="A1153" s="97" t="s">
        <v>3042</v>
      </c>
      <c r="B1153" s="97">
        <f t="shared" si="17"/>
        <v>1055</v>
      </c>
      <c r="C1153" s="142" t="s">
        <v>3043</v>
      </c>
      <c r="D1153" s="142" t="s">
        <v>2944</v>
      </c>
      <c r="E1153" s="97"/>
      <c r="F1153" s="97" t="str">
        <f>IFERROR(VLOOKUP(A1153,'BPT List'!B:E,4,),"")</f>
        <v/>
      </c>
    </row>
    <row r="1154" spans="1:6" x14ac:dyDescent="0.3">
      <c r="A1154" s="97" t="s">
        <v>3044</v>
      </c>
      <c r="B1154" s="97">
        <f t="shared" si="17"/>
        <v>1057</v>
      </c>
      <c r="C1154" s="142" t="s">
        <v>3045</v>
      </c>
      <c r="D1154" s="142" t="s">
        <v>2944</v>
      </c>
      <c r="E1154" s="97"/>
      <c r="F1154" s="97" t="str">
        <f>IFERROR(VLOOKUP(A1154,'BPT List'!B:E,4,),"")</f>
        <v/>
      </c>
    </row>
    <row r="1155" spans="1:6" x14ac:dyDescent="0.3">
      <c r="A1155" s="97" t="s">
        <v>3046</v>
      </c>
      <c r="B1155" s="97">
        <f t="shared" ref="B1155:B1218" si="18">VALUE(RIGHT(A1155,4))</f>
        <v>1251</v>
      </c>
      <c r="C1155" s="142" t="s">
        <v>3047</v>
      </c>
      <c r="D1155" s="142" t="s">
        <v>2944</v>
      </c>
      <c r="E1155" s="97"/>
      <c r="F1155" s="97" t="str">
        <f>IFERROR(VLOOKUP(A1155,'BPT List'!B:E,4,),"")</f>
        <v/>
      </c>
    </row>
    <row r="1156" spans="1:6" x14ac:dyDescent="0.3">
      <c r="A1156" s="97" t="s">
        <v>3048</v>
      </c>
      <c r="B1156" s="97">
        <f t="shared" si="18"/>
        <v>1252</v>
      </c>
      <c r="C1156" s="142" t="s">
        <v>3049</v>
      </c>
      <c r="D1156" s="142" t="s">
        <v>2944</v>
      </c>
      <c r="E1156" s="97"/>
      <c r="F1156" s="97" t="str">
        <f>IFERROR(VLOOKUP(A1156,'BPT List'!B:E,4,),"")</f>
        <v>YES</v>
      </c>
    </row>
    <row r="1157" spans="1:6" x14ac:dyDescent="0.3">
      <c r="A1157" s="97" t="s">
        <v>3050</v>
      </c>
      <c r="B1157" s="97">
        <f t="shared" si="18"/>
        <v>1058</v>
      </c>
      <c r="C1157" s="142" t="s">
        <v>3051</v>
      </c>
      <c r="D1157" s="142" t="s">
        <v>2944</v>
      </c>
      <c r="E1157" s="97"/>
      <c r="F1157" s="97" t="str">
        <f>IFERROR(VLOOKUP(A1157,'BPT List'!B:E,4,),"")</f>
        <v/>
      </c>
    </row>
    <row r="1158" spans="1:6" x14ac:dyDescent="0.3">
      <c r="A1158" s="97" t="s">
        <v>3052</v>
      </c>
      <c r="B1158" s="97">
        <f t="shared" si="18"/>
        <v>2970</v>
      </c>
      <c r="C1158" s="142" t="s">
        <v>3053</v>
      </c>
      <c r="D1158" s="142" t="s">
        <v>3054</v>
      </c>
      <c r="E1158" s="97"/>
      <c r="F1158" s="97" t="str">
        <f>IFERROR(VLOOKUP(A1158,'BPT List'!B:E,4,),"")</f>
        <v>YES</v>
      </c>
    </row>
    <row r="1159" spans="1:6" x14ac:dyDescent="0.3">
      <c r="A1159" s="97" t="s">
        <v>3055</v>
      </c>
      <c r="B1159" s="97">
        <f t="shared" si="18"/>
        <v>2929</v>
      </c>
      <c r="C1159" s="142" t="s">
        <v>3056</v>
      </c>
      <c r="D1159" s="142" t="s">
        <v>3054</v>
      </c>
      <c r="E1159" s="97"/>
      <c r="F1159" s="97" t="str">
        <f>IFERROR(VLOOKUP(A1159,'BPT List'!B:E,4,),"")</f>
        <v/>
      </c>
    </row>
    <row r="1160" spans="1:6" x14ac:dyDescent="0.3">
      <c r="A1160" s="97" t="s">
        <v>3057</v>
      </c>
      <c r="B1160" s="97">
        <f t="shared" si="18"/>
        <v>2954</v>
      </c>
      <c r="C1160" s="142" t="s">
        <v>3058</v>
      </c>
      <c r="D1160" s="142" t="s">
        <v>3054</v>
      </c>
      <c r="E1160" s="97"/>
      <c r="F1160" s="97" t="str">
        <f>IFERROR(VLOOKUP(A1160,'BPT List'!B:E,4,),"")</f>
        <v/>
      </c>
    </row>
    <row r="1161" spans="1:6" x14ac:dyDescent="0.3">
      <c r="A1161" s="97" t="s">
        <v>3059</v>
      </c>
      <c r="B1161" s="97">
        <f t="shared" si="18"/>
        <v>2930</v>
      </c>
      <c r="C1161" s="142" t="s">
        <v>3060</v>
      </c>
      <c r="D1161" s="142" t="s">
        <v>3054</v>
      </c>
      <c r="E1161" s="97"/>
      <c r="F1161" s="97" t="str">
        <f>IFERROR(VLOOKUP(A1161,'BPT List'!B:E,4,),"")</f>
        <v/>
      </c>
    </row>
    <row r="1162" spans="1:6" x14ac:dyDescent="0.3">
      <c r="A1162" s="97" t="s">
        <v>3061</v>
      </c>
      <c r="B1162" s="97">
        <f t="shared" si="18"/>
        <v>2955</v>
      </c>
      <c r="C1162" s="142" t="s">
        <v>3062</v>
      </c>
      <c r="D1162" s="142" t="s">
        <v>3054</v>
      </c>
      <c r="E1162" s="97"/>
      <c r="F1162" s="97" t="str">
        <f>IFERROR(VLOOKUP(A1162,'BPT List'!B:E,4,),"")</f>
        <v>YES</v>
      </c>
    </row>
    <row r="1163" spans="1:6" x14ac:dyDescent="0.3">
      <c r="A1163" s="97" t="s">
        <v>3063</v>
      </c>
      <c r="B1163" s="97">
        <f t="shared" si="18"/>
        <v>2931</v>
      </c>
      <c r="C1163" s="142" t="s">
        <v>3064</v>
      </c>
      <c r="D1163" s="142" t="s">
        <v>3054</v>
      </c>
      <c r="E1163" s="97"/>
      <c r="F1163" s="97" t="str">
        <f>IFERROR(VLOOKUP(A1163,'BPT List'!B:E,4,),"")</f>
        <v/>
      </c>
    </row>
    <row r="1164" spans="1:6" x14ac:dyDescent="0.3">
      <c r="A1164" s="97" t="s">
        <v>3065</v>
      </c>
      <c r="B1164" s="97">
        <f t="shared" si="18"/>
        <v>2971</v>
      </c>
      <c r="C1164" s="142" t="s">
        <v>3066</v>
      </c>
      <c r="D1164" s="142" t="s">
        <v>3054</v>
      </c>
      <c r="E1164" s="97"/>
      <c r="F1164" s="97" t="str">
        <f>IFERROR(VLOOKUP(A1164,'BPT List'!B:E,4,),"")</f>
        <v/>
      </c>
    </row>
    <row r="1165" spans="1:6" x14ac:dyDescent="0.3">
      <c r="A1165" s="97" t="s">
        <v>3067</v>
      </c>
      <c r="B1165" s="97">
        <f t="shared" si="18"/>
        <v>2914</v>
      </c>
      <c r="C1165" s="142" t="s">
        <v>3068</v>
      </c>
      <c r="D1165" s="142" t="s">
        <v>3054</v>
      </c>
      <c r="E1165" s="97"/>
      <c r="F1165" s="97" t="str">
        <f>IFERROR(VLOOKUP(A1165,'BPT List'!B:E,4,),"")</f>
        <v>YES</v>
      </c>
    </row>
    <row r="1166" spans="1:6" x14ac:dyDescent="0.3">
      <c r="A1166" s="97" t="s">
        <v>3069</v>
      </c>
      <c r="B1166" s="97">
        <f t="shared" si="18"/>
        <v>2957</v>
      </c>
      <c r="C1166" s="142" t="s">
        <v>3070</v>
      </c>
      <c r="D1166" s="142" t="s">
        <v>3054</v>
      </c>
      <c r="E1166" s="97"/>
      <c r="F1166" s="97" t="str">
        <f>IFERROR(VLOOKUP(A1166,'BPT List'!B:E,4,),"")</f>
        <v/>
      </c>
    </row>
    <row r="1167" spans="1:6" x14ac:dyDescent="0.3">
      <c r="A1167" s="97" t="s">
        <v>3071</v>
      </c>
      <c r="B1167" s="97">
        <f t="shared" si="18"/>
        <v>2897</v>
      </c>
      <c r="C1167" s="142" t="s">
        <v>3072</v>
      </c>
      <c r="D1167" s="142" t="s">
        <v>3054</v>
      </c>
      <c r="E1167" s="97"/>
      <c r="F1167" s="97" t="str">
        <f>IFERROR(VLOOKUP(A1167,'BPT List'!B:E,4,),"")</f>
        <v>YES</v>
      </c>
    </row>
    <row r="1168" spans="1:6" x14ac:dyDescent="0.3">
      <c r="A1168" s="97" t="s">
        <v>3073</v>
      </c>
      <c r="B1168" s="97">
        <f t="shared" si="18"/>
        <v>2972</v>
      </c>
      <c r="C1168" s="142" t="s">
        <v>3074</v>
      </c>
      <c r="D1168" s="142" t="s">
        <v>3054</v>
      </c>
      <c r="E1168" s="97"/>
      <c r="F1168" s="97" t="str">
        <f>IFERROR(VLOOKUP(A1168,'BPT List'!B:E,4,),"")</f>
        <v/>
      </c>
    </row>
    <row r="1169" spans="1:6" x14ac:dyDescent="0.3">
      <c r="A1169" s="97" t="s">
        <v>3075</v>
      </c>
      <c r="B1169" s="97">
        <f t="shared" si="18"/>
        <v>2958</v>
      </c>
      <c r="C1169" s="142" t="s">
        <v>3076</v>
      </c>
      <c r="D1169" s="142" t="s">
        <v>3054</v>
      </c>
      <c r="E1169" s="97"/>
      <c r="F1169" s="97" t="str">
        <f>IFERROR(VLOOKUP(A1169,'BPT List'!B:E,4,),"")</f>
        <v/>
      </c>
    </row>
    <row r="1170" spans="1:6" x14ac:dyDescent="0.3">
      <c r="A1170" s="97" t="s">
        <v>3077</v>
      </c>
      <c r="B1170" s="97">
        <f t="shared" si="18"/>
        <v>2934</v>
      </c>
      <c r="C1170" s="142" t="s">
        <v>3078</v>
      </c>
      <c r="D1170" s="142" t="s">
        <v>3054</v>
      </c>
      <c r="E1170" s="97"/>
      <c r="F1170" s="97" t="str">
        <f>IFERROR(VLOOKUP(A1170,'BPT List'!B:E,4,),"")</f>
        <v/>
      </c>
    </row>
    <row r="1171" spans="1:6" x14ac:dyDescent="0.3">
      <c r="A1171" s="97" t="s">
        <v>3079</v>
      </c>
      <c r="B1171" s="97">
        <f t="shared" si="18"/>
        <v>2959</v>
      </c>
      <c r="C1171" s="142" t="s">
        <v>3080</v>
      </c>
      <c r="D1171" s="142" t="s">
        <v>3054</v>
      </c>
      <c r="E1171" s="97"/>
      <c r="F1171" s="97" t="str">
        <f>IFERROR(VLOOKUP(A1171,'BPT List'!B:E,4,),"")</f>
        <v/>
      </c>
    </row>
    <row r="1172" spans="1:6" x14ac:dyDescent="0.3">
      <c r="A1172" s="97" t="s">
        <v>3081</v>
      </c>
      <c r="B1172" s="97">
        <f t="shared" si="18"/>
        <v>2973</v>
      </c>
      <c r="C1172" s="142" t="s">
        <v>3082</v>
      </c>
      <c r="D1172" s="142" t="s">
        <v>3054</v>
      </c>
      <c r="E1172" s="97"/>
      <c r="F1172" s="97" t="str">
        <f>IFERROR(VLOOKUP(A1172,'BPT List'!B:E,4,),"")</f>
        <v/>
      </c>
    </row>
    <row r="1173" spans="1:6" x14ac:dyDescent="0.3">
      <c r="A1173" s="97" t="s">
        <v>3083</v>
      </c>
      <c r="B1173" s="97">
        <f t="shared" si="18"/>
        <v>2915</v>
      </c>
      <c r="C1173" s="142" t="s">
        <v>3084</v>
      </c>
      <c r="D1173" s="142" t="s">
        <v>3054</v>
      </c>
      <c r="E1173" s="97"/>
      <c r="F1173" s="97" t="str">
        <f>IFERROR(VLOOKUP(A1173,'BPT List'!B:E,4,),"")</f>
        <v/>
      </c>
    </row>
    <row r="1174" spans="1:6" x14ac:dyDescent="0.3">
      <c r="A1174" s="97" t="s">
        <v>3085</v>
      </c>
      <c r="B1174" s="97">
        <f t="shared" si="18"/>
        <v>2977</v>
      </c>
      <c r="C1174" s="142" t="s">
        <v>3086</v>
      </c>
      <c r="D1174" s="142" t="s">
        <v>3054</v>
      </c>
      <c r="E1174" s="97"/>
      <c r="F1174" s="97" t="str">
        <f>IFERROR(VLOOKUP(A1174,'BPT List'!B:E,4,),"")</f>
        <v/>
      </c>
    </row>
    <row r="1175" spans="1:6" x14ac:dyDescent="0.3">
      <c r="A1175" s="97" t="s">
        <v>3087</v>
      </c>
      <c r="B1175" s="97">
        <f t="shared" si="18"/>
        <v>2899</v>
      </c>
      <c r="C1175" s="142" t="s">
        <v>3088</v>
      </c>
      <c r="D1175" s="142" t="s">
        <v>3054</v>
      </c>
      <c r="E1175" s="97"/>
      <c r="F1175" s="97" t="str">
        <f>IFERROR(VLOOKUP(A1175,'BPT List'!B:E,4,),"")</f>
        <v/>
      </c>
    </row>
    <row r="1176" spans="1:6" x14ac:dyDescent="0.3">
      <c r="A1176" s="97" t="s">
        <v>3089</v>
      </c>
      <c r="B1176" s="97">
        <f t="shared" si="18"/>
        <v>2916</v>
      </c>
      <c r="C1176" s="142" t="s">
        <v>3090</v>
      </c>
      <c r="D1176" s="142" t="s">
        <v>3054</v>
      </c>
      <c r="E1176" s="97"/>
      <c r="F1176" s="97" t="str">
        <f>IFERROR(VLOOKUP(A1176,'BPT List'!B:E,4,),"")</f>
        <v/>
      </c>
    </row>
    <row r="1177" spans="1:6" x14ac:dyDescent="0.3">
      <c r="A1177" s="97" t="s">
        <v>3091</v>
      </c>
      <c r="B1177" s="97">
        <f t="shared" si="18"/>
        <v>2926</v>
      </c>
      <c r="C1177" s="142" t="s">
        <v>3092</v>
      </c>
      <c r="D1177" s="142" t="s">
        <v>3054</v>
      </c>
      <c r="E1177" s="97"/>
      <c r="F1177" s="97" t="str">
        <f>IFERROR(VLOOKUP(A1177,'BPT List'!B:E,4,),"")</f>
        <v/>
      </c>
    </row>
    <row r="1178" spans="1:6" x14ac:dyDescent="0.3">
      <c r="A1178" s="97" t="s">
        <v>3093</v>
      </c>
      <c r="B1178" s="97">
        <f t="shared" si="18"/>
        <v>2965</v>
      </c>
      <c r="C1178" s="142" t="s">
        <v>3094</v>
      </c>
      <c r="D1178" s="142" t="s">
        <v>3054</v>
      </c>
      <c r="E1178" s="97"/>
      <c r="F1178" s="97" t="str">
        <f>IFERROR(VLOOKUP(A1178,'BPT List'!B:E,4,),"")</f>
        <v>YES</v>
      </c>
    </row>
    <row r="1179" spans="1:6" x14ac:dyDescent="0.3">
      <c r="A1179" s="97" t="s">
        <v>3095</v>
      </c>
      <c r="B1179" s="97">
        <f t="shared" si="18"/>
        <v>2925</v>
      </c>
      <c r="C1179" s="142" t="s">
        <v>3096</v>
      </c>
      <c r="D1179" s="142" t="s">
        <v>3054</v>
      </c>
      <c r="E1179" s="97"/>
      <c r="F1179" s="97" t="str">
        <f>IFERROR(VLOOKUP(A1179,'BPT List'!B:E,4,),"")</f>
        <v/>
      </c>
    </row>
    <row r="1180" spans="1:6" x14ac:dyDescent="0.3">
      <c r="A1180" s="97" t="s">
        <v>3097</v>
      </c>
      <c r="B1180" s="97">
        <f t="shared" si="18"/>
        <v>2943</v>
      </c>
      <c r="C1180" s="142" t="s">
        <v>3098</v>
      </c>
      <c r="D1180" s="142" t="s">
        <v>3054</v>
      </c>
      <c r="E1180" s="97"/>
      <c r="F1180" s="97" t="str">
        <f>IFERROR(VLOOKUP(A1180,'BPT List'!B:E,4,),"")</f>
        <v/>
      </c>
    </row>
    <row r="1181" spans="1:6" x14ac:dyDescent="0.3">
      <c r="A1181" s="97" t="s">
        <v>3099</v>
      </c>
      <c r="B1181" s="97">
        <f t="shared" si="18"/>
        <v>2974</v>
      </c>
      <c r="C1181" s="142" t="s">
        <v>3100</v>
      </c>
      <c r="D1181" s="142" t="s">
        <v>3054</v>
      </c>
      <c r="E1181" s="97"/>
      <c r="F1181" s="97" t="str">
        <f>IFERROR(VLOOKUP(A1181,'BPT List'!B:E,4,),"")</f>
        <v/>
      </c>
    </row>
    <row r="1182" spans="1:6" x14ac:dyDescent="0.3">
      <c r="A1182" s="97" t="s">
        <v>3101</v>
      </c>
      <c r="B1182" s="97">
        <f t="shared" si="18"/>
        <v>2962</v>
      </c>
      <c r="C1182" s="142" t="s">
        <v>3102</v>
      </c>
      <c r="D1182" s="142" t="s">
        <v>3054</v>
      </c>
      <c r="E1182" s="97"/>
      <c r="F1182" s="97" t="str">
        <f>IFERROR(VLOOKUP(A1182,'BPT List'!B:E,4,),"")</f>
        <v/>
      </c>
    </row>
    <row r="1183" spans="1:6" x14ac:dyDescent="0.3">
      <c r="A1183" s="97" t="s">
        <v>3103</v>
      </c>
      <c r="B1183" s="97">
        <f t="shared" si="18"/>
        <v>2963</v>
      </c>
      <c r="C1183" s="142" t="s">
        <v>3104</v>
      </c>
      <c r="D1183" s="142" t="s">
        <v>3054</v>
      </c>
      <c r="E1183" s="97"/>
      <c r="F1183" s="97" t="str">
        <f>IFERROR(VLOOKUP(A1183,'BPT List'!B:E,4,),"")</f>
        <v/>
      </c>
    </row>
    <row r="1184" spans="1:6" x14ac:dyDescent="0.3">
      <c r="A1184" s="97" t="s">
        <v>3105</v>
      </c>
      <c r="B1184" s="97">
        <f t="shared" si="18"/>
        <v>2947</v>
      </c>
      <c r="C1184" s="142" t="s">
        <v>3106</v>
      </c>
      <c r="D1184" s="142" t="s">
        <v>3054</v>
      </c>
      <c r="E1184" s="97"/>
      <c r="F1184" s="97" t="str">
        <f>IFERROR(VLOOKUP(A1184,'BPT List'!B:E,4,),"")</f>
        <v/>
      </c>
    </row>
    <row r="1185" spans="1:6" x14ac:dyDescent="0.3">
      <c r="A1185" s="97" t="s">
        <v>3107</v>
      </c>
      <c r="B1185" s="97">
        <f t="shared" si="18"/>
        <v>2901</v>
      </c>
      <c r="C1185" s="142" t="s">
        <v>3108</v>
      </c>
      <c r="D1185" s="142" t="s">
        <v>3054</v>
      </c>
      <c r="E1185" s="97"/>
      <c r="F1185" s="97" t="str">
        <f>IFERROR(VLOOKUP(A1185,'BPT List'!B:E,4,),"")</f>
        <v/>
      </c>
    </row>
    <row r="1186" spans="1:6" x14ac:dyDescent="0.3">
      <c r="A1186" s="97" t="s">
        <v>3109</v>
      </c>
      <c r="B1186" s="97">
        <f t="shared" si="18"/>
        <v>2902</v>
      </c>
      <c r="C1186" s="142" t="s">
        <v>3110</v>
      </c>
      <c r="D1186" s="142" t="s">
        <v>3054</v>
      </c>
      <c r="E1186" s="97"/>
      <c r="F1186" s="97" t="str">
        <f>IFERROR(VLOOKUP(A1186,'BPT List'!B:E,4,),"")</f>
        <v>YES</v>
      </c>
    </row>
    <row r="1187" spans="1:6" x14ac:dyDescent="0.3">
      <c r="A1187" s="97" t="s">
        <v>3111</v>
      </c>
      <c r="B1187" s="97">
        <f t="shared" si="18"/>
        <v>2950</v>
      </c>
      <c r="C1187" s="142" t="s">
        <v>3112</v>
      </c>
      <c r="D1187" s="142" t="s">
        <v>3054</v>
      </c>
      <c r="E1187" s="97"/>
      <c r="F1187" s="97" t="str">
        <f>IFERROR(VLOOKUP(A1187,'BPT List'!B:E,4,),"")</f>
        <v/>
      </c>
    </row>
    <row r="1188" spans="1:6" x14ac:dyDescent="0.3">
      <c r="A1188" s="97" t="s">
        <v>3113</v>
      </c>
      <c r="B1188" s="97">
        <f t="shared" si="18"/>
        <v>2966</v>
      </c>
      <c r="C1188" s="142" t="s">
        <v>3114</v>
      </c>
      <c r="D1188" s="142" t="s">
        <v>3054</v>
      </c>
      <c r="E1188" s="97"/>
      <c r="F1188" s="97" t="str">
        <f>IFERROR(VLOOKUP(A1188,'BPT List'!B:E,4,),"")</f>
        <v/>
      </c>
    </row>
    <row r="1189" spans="1:6" x14ac:dyDescent="0.3">
      <c r="A1189" s="97" t="s">
        <v>3115</v>
      </c>
      <c r="B1189" s="97">
        <f t="shared" si="18"/>
        <v>2903</v>
      </c>
      <c r="C1189" s="142" t="s">
        <v>3116</v>
      </c>
      <c r="D1189" s="142" t="s">
        <v>3054</v>
      </c>
      <c r="E1189" s="97"/>
      <c r="F1189" s="97" t="str">
        <f>IFERROR(VLOOKUP(A1189,'BPT List'!B:E,4,),"")</f>
        <v/>
      </c>
    </row>
    <row r="1190" spans="1:6" x14ac:dyDescent="0.3">
      <c r="A1190" s="97" t="s">
        <v>3117</v>
      </c>
      <c r="B1190" s="97">
        <f t="shared" si="18"/>
        <v>2921</v>
      </c>
      <c r="C1190" s="142" t="s">
        <v>3118</v>
      </c>
      <c r="D1190" s="142" t="s">
        <v>3054</v>
      </c>
      <c r="E1190" s="97"/>
      <c r="F1190" s="97" t="str">
        <f>IFERROR(VLOOKUP(A1190,'BPT List'!B:E,4,),"")</f>
        <v/>
      </c>
    </row>
    <row r="1191" spans="1:6" x14ac:dyDescent="0.3">
      <c r="A1191" s="97" t="s">
        <v>3119</v>
      </c>
      <c r="B1191" s="97">
        <f t="shared" si="18"/>
        <v>2967</v>
      </c>
      <c r="C1191" s="142" t="s">
        <v>3120</v>
      </c>
      <c r="D1191" s="142" t="s">
        <v>3054</v>
      </c>
      <c r="E1191" s="97"/>
      <c r="F1191" s="97" t="str">
        <f>IFERROR(VLOOKUP(A1191,'BPT List'!B:E,4,),"")</f>
        <v>YES</v>
      </c>
    </row>
    <row r="1192" spans="1:6" x14ac:dyDescent="0.3">
      <c r="A1192" s="97" t="s">
        <v>3121</v>
      </c>
      <c r="B1192" s="97">
        <f t="shared" si="18"/>
        <v>2922</v>
      </c>
      <c r="C1192" s="142" t="s">
        <v>3122</v>
      </c>
      <c r="D1192" s="142" t="s">
        <v>3054</v>
      </c>
      <c r="E1192" s="97"/>
      <c r="F1192" s="97" t="str">
        <f>IFERROR(VLOOKUP(A1192,'BPT List'!B:E,4,),"")</f>
        <v/>
      </c>
    </row>
    <row r="1193" spans="1:6" x14ac:dyDescent="0.3">
      <c r="A1193" s="97" t="s">
        <v>3123</v>
      </c>
      <c r="B1193" s="97">
        <f t="shared" si="18"/>
        <v>2904</v>
      </c>
      <c r="C1193" s="142" t="s">
        <v>3124</v>
      </c>
      <c r="D1193" s="142" t="s">
        <v>3054</v>
      </c>
      <c r="E1193" s="97"/>
      <c r="F1193" s="97" t="str">
        <f>IFERROR(VLOOKUP(A1193,'BPT List'!B:E,4,),"")</f>
        <v>YES</v>
      </c>
    </row>
    <row r="1194" spans="1:6" x14ac:dyDescent="0.3">
      <c r="A1194" s="97" t="s">
        <v>3125</v>
      </c>
      <c r="B1194" s="97">
        <f t="shared" si="18"/>
        <v>2923</v>
      </c>
      <c r="C1194" s="142" t="s">
        <v>3126</v>
      </c>
      <c r="D1194" s="142" t="s">
        <v>3054</v>
      </c>
      <c r="E1194" s="97"/>
      <c r="F1194" s="97" t="str">
        <f>IFERROR(VLOOKUP(A1194,'BPT List'!B:E,4,),"")</f>
        <v/>
      </c>
    </row>
    <row r="1195" spans="1:6" x14ac:dyDescent="0.3">
      <c r="A1195" s="97" t="s">
        <v>3127</v>
      </c>
      <c r="B1195" s="97">
        <f t="shared" si="18"/>
        <v>2976</v>
      </c>
      <c r="C1195" s="142" t="s">
        <v>3128</v>
      </c>
      <c r="D1195" s="142" t="s">
        <v>3129</v>
      </c>
      <c r="E1195" s="97"/>
      <c r="F1195" s="97" t="str">
        <f>IFERROR(VLOOKUP(A1195,'BPT List'!B:E,4,),"")</f>
        <v/>
      </c>
    </row>
    <row r="1196" spans="1:6" x14ac:dyDescent="0.3">
      <c r="A1196" s="97" t="s">
        <v>3130</v>
      </c>
      <c r="B1196" s="97">
        <f t="shared" si="18"/>
        <v>2939</v>
      </c>
      <c r="C1196" s="142" t="s">
        <v>3131</v>
      </c>
      <c r="D1196" s="142" t="s">
        <v>3054</v>
      </c>
      <c r="E1196" s="97"/>
      <c r="F1196" s="97" t="str">
        <f>IFERROR(VLOOKUP(A1196,'BPT List'!B:E,4,),"")</f>
        <v/>
      </c>
    </row>
    <row r="1197" spans="1:6" x14ac:dyDescent="0.3">
      <c r="A1197" s="97" t="s">
        <v>3132</v>
      </c>
      <c r="B1197" s="97">
        <f t="shared" si="18"/>
        <v>199</v>
      </c>
      <c r="C1197" s="142" t="s">
        <v>3133</v>
      </c>
      <c r="D1197" s="142" t="s">
        <v>3134</v>
      </c>
      <c r="E1197" s="97"/>
      <c r="F1197" s="97" t="str">
        <f>IFERROR(VLOOKUP(A1197,'BPT List'!B:E,4,),"")</f>
        <v/>
      </c>
    </row>
    <row r="1198" spans="1:6" x14ac:dyDescent="0.3">
      <c r="A1198" s="97" t="s">
        <v>3135</v>
      </c>
      <c r="B1198" s="97">
        <f t="shared" si="18"/>
        <v>200</v>
      </c>
      <c r="C1198" s="142" t="s">
        <v>3136</v>
      </c>
      <c r="D1198" s="142" t="s">
        <v>3134</v>
      </c>
      <c r="E1198" s="97"/>
      <c r="F1198" s="97" t="str">
        <f>IFERROR(VLOOKUP(A1198,'BPT List'!B:E,4,),"")</f>
        <v/>
      </c>
    </row>
    <row r="1199" spans="1:6" x14ac:dyDescent="0.3">
      <c r="A1199" s="97" t="s">
        <v>3137</v>
      </c>
      <c r="B1199" s="97">
        <f t="shared" si="18"/>
        <v>204</v>
      </c>
      <c r="C1199" s="142" t="s">
        <v>3138</v>
      </c>
      <c r="D1199" s="142" t="s">
        <v>3134</v>
      </c>
      <c r="E1199" s="97"/>
      <c r="F1199" s="97" t="str">
        <f>IFERROR(VLOOKUP(A1199,'BPT List'!B:E,4,),"")</f>
        <v/>
      </c>
    </row>
    <row r="1200" spans="1:6" x14ac:dyDescent="0.3">
      <c r="A1200" s="97" t="s">
        <v>3139</v>
      </c>
      <c r="B1200" s="97">
        <f t="shared" si="18"/>
        <v>205</v>
      </c>
      <c r="C1200" s="142" t="s">
        <v>3140</v>
      </c>
      <c r="D1200" s="142" t="s">
        <v>3134</v>
      </c>
      <c r="E1200" s="97"/>
      <c r="F1200" s="97" t="str">
        <f>IFERROR(VLOOKUP(A1200,'BPT List'!B:E,4,),"")</f>
        <v/>
      </c>
    </row>
    <row r="1201" spans="1:6" x14ac:dyDescent="0.3">
      <c r="A1201" s="97" t="s">
        <v>3141</v>
      </c>
      <c r="B1201" s="97">
        <f t="shared" si="18"/>
        <v>207</v>
      </c>
      <c r="C1201" s="142" t="s">
        <v>3142</v>
      </c>
      <c r="D1201" s="142" t="s">
        <v>3134</v>
      </c>
      <c r="E1201" s="97"/>
      <c r="F1201" s="97" t="str">
        <f>IFERROR(VLOOKUP(A1201,'BPT List'!B:E,4,),"")</f>
        <v/>
      </c>
    </row>
    <row r="1202" spans="1:6" x14ac:dyDescent="0.3">
      <c r="A1202" s="97" t="s">
        <v>3143</v>
      </c>
      <c r="B1202" s="97">
        <f t="shared" si="18"/>
        <v>208</v>
      </c>
      <c r="C1202" s="142" t="s">
        <v>3144</v>
      </c>
      <c r="D1202" s="142" t="s">
        <v>3134</v>
      </c>
      <c r="E1202" s="97"/>
      <c r="F1202" s="97" t="str">
        <f>IFERROR(VLOOKUP(A1202,'BPT List'!B:E,4,),"")</f>
        <v>YES</v>
      </c>
    </row>
    <row r="1203" spans="1:6" x14ac:dyDescent="0.3">
      <c r="A1203" s="97" t="s">
        <v>3145</v>
      </c>
      <c r="B1203" s="97">
        <f t="shared" si="18"/>
        <v>209</v>
      </c>
      <c r="C1203" s="142" t="s">
        <v>3146</v>
      </c>
      <c r="D1203" s="142" t="s">
        <v>3134</v>
      </c>
      <c r="E1203" s="97"/>
      <c r="F1203" s="97" t="str">
        <f>IFERROR(VLOOKUP(A1203,'BPT List'!B:E,4,),"")</f>
        <v/>
      </c>
    </row>
    <row r="1204" spans="1:6" x14ac:dyDescent="0.3">
      <c r="A1204" s="97" t="s">
        <v>3147</v>
      </c>
      <c r="B1204" s="97">
        <f t="shared" si="18"/>
        <v>210</v>
      </c>
      <c r="C1204" s="142" t="s">
        <v>3148</v>
      </c>
      <c r="D1204" s="142" t="s">
        <v>3134</v>
      </c>
      <c r="E1204" s="97"/>
      <c r="F1204" s="97" t="str">
        <f>IFERROR(VLOOKUP(A1204,'BPT List'!B:E,4,),"")</f>
        <v/>
      </c>
    </row>
    <row r="1205" spans="1:6" x14ac:dyDescent="0.3">
      <c r="A1205" s="97" t="s">
        <v>3149</v>
      </c>
      <c r="B1205" s="97">
        <f t="shared" si="18"/>
        <v>211</v>
      </c>
      <c r="C1205" s="142" t="s">
        <v>3150</v>
      </c>
      <c r="D1205" s="142" t="s">
        <v>3134</v>
      </c>
      <c r="E1205" s="97"/>
      <c r="F1205" s="97" t="str">
        <f>IFERROR(VLOOKUP(A1205,'BPT List'!B:E,4,),"")</f>
        <v/>
      </c>
    </row>
    <row r="1206" spans="1:6" x14ac:dyDescent="0.3">
      <c r="A1206" s="97" t="s">
        <v>3151</v>
      </c>
      <c r="B1206" s="97">
        <f t="shared" si="18"/>
        <v>212</v>
      </c>
      <c r="C1206" s="142" t="s">
        <v>3152</v>
      </c>
      <c r="D1206" s="142" t="s">
        <v>3134</v>
      </c>
      <c r="E1206" s="97"/>
      <c r="F1206" s="97" t="str">
        <f>IFERROR(VLOOKUP(A1206,'BPT List'!B:E,4,),"")</f>
        <v/>
      </c>
    </row>
    <row r="1207" spans="1:6" x14ac:dyDescent="0.3">
      <c r="A1207" s="97" t="s">
        <v>3153</v>
      </c>
      <c r="B1207" s="97">
        <f t="shared" si="18"/>
        <v>216</v>
      </c>
      <c r="C1207" s="142" t="s">
        <v>3154</v>
      </c>
      <c r="D1207" s="142" t="s">
        <v>3134</v>
      </c>
      <c r="E1207" s="97"/>
      <c r="F1207" s="97" t="str">
        <f>IFERROR(VLOOKUP(A1207,'BPT List'!B:E,4,),"")</f>
        <v/>
      </c>
    </row>
    <row r="1208" spans="1:6" x14ac:dyDescent="0.3">
      <c r="A1208" s="97" t="s">
        <v>3155</v>
      </c>
      <c r="B1208" s="97">
        <f t="shared" si="18"/>
        <v>218</v>
      </c>
      <c r="C1208" s="142" t="s">
        <v>3156</v>
      </c>
      <c r="D1208" s="142" t="s">
        <v>3134</v>
      </c>
      <c r="E1208" s="97"/>
      <c r="F1208" s="97" t="str">
        <f>IFERROR(VLOOKUP(A1208,'BPT List'!B:E,4,),"")</f>
        <v>YES</v>
      </c>
    </row>
    <row r="1209" spans="1:6" x14ac:dyDescent="0.3">
      <c r="A1209" s="97" t="s">
        <v>3157</v>
      </c>
      <c r="B1209" s="97">
        <f t="shared" si="18"/>
        <v>220</v>
      </c>
      <c r="C1209" s="142" t="s">
        <v>3158</v>
      </c>
      <c r="D1209" s="142" t="s">
        <v>3134</v>
      </c>
      <c r="E1209" s="97"/>
      <c r="F1209" s="97" t="str">
        <f>IFERROR(VLOOKUP(A1209,'BPT List'!B:E,4,),"")</f>
        <v/>
      </c>
    </row>
    <row r="1210" spans="1:6" x14ac:dyDescent="0.3">
      <c r="A1210" s="97" t="s">
        <v>3159</v>
      </c>
      <c r="B1210" s="97">
        <f t="shared" si="18"/>
        <v>221</v>
      </c>
      <c r="C1210" s="142" t="s">
        <v>3160</v>
      </c>
      <c r="D1210" s="142" t="s">
        <v>3134</v>
      </c>
      <c r="E1210" s="97"/>
      <c r="F1210" s="97" t="str">
        <f>IFERROR(VLOOKUP(A1210,'BPT List'!B:E,4,),"")</f>
        <v/>
      </c>
    </row>
    <row r="1211" spans="1:6" x14ac:dyDescent="0.3">
      <c r="A1211" s="97" t="s">
        <v>3161</v>
      </c>
      <c r="B1211" s="97">
        <f t="shared" si="18"/>
        <v>225</v>
      </c>
      <c r="C1211" s="142" t="s">
        <v>3162</v>
      </c>
      <c r="D1211" s="142" t="s">
        <v>3134</v>
      </c>
      <c r="E1211" s="97"/>
      <c r="F1211" s="97" t="str">
        <f>IFERROR(VLOOKUP(A1211,'BPT List'!B:E,4,),"")</f>
        <v>YES</v>
      </c>
    </row>
    <row r="1212" spans="1:6" x14ac:dyDescent="0.3">
      <c r="A1212" s="97" t="s">
        <v>3163</v>
      </c>
      <c r="B1212" s="97">
        <f t="shared" si="18"/>
        <v>226</v>
      </c>
      <c r="C1212" s="142" t="s">
        <v>3164</v>
      </c>
      <c r="D1212" s="142" t="s">
        <v>3134</v>
      </c>
      <c r="E1212" s="97"/>
      <c r="F1212" s="97" t="str">
        <f>IFERROR(VLOOKUP(A1212,'BPT List'!B:E,4,),"")</f>
        <v/>
      </c>
    </row>
    <row r="1213" spans="1:6" x14ac:dyDescent="0.3">
      <c r="A1213" s="97" t="s">
        <v>3165</v>
      </c>
      <c r="B1213" s="97">
        <f t="shared" si="18"/>
        <v>228</v>
      </c>
      <c r="C1213" s="142" t="s">
        <v>3166</v>
      </c>
      <c r="D1213" s="142" t="s">
        <v>3134</v>
      </c>
      <c r="E1213" s="97"/>
      <c r="F1213" s="97" t="str">
        <f>IFERROR(VLOOKUP(A1213,'BPT List'!B:E,4,),"")</f>
        <v/>
      </c>
    </row>
    <row r="1214" spans="1:6" x14ac:dyDescent="0.3">
      <c r="A1214" s="97" t="s">
        <v>3167</v>
      </c>
      <c r="B1214" s="97">
        <f t="shared" si="18"/>
        <v>3729</v>
      </c>
      <c r="C1214" s="142" t="s">
        <v>3168</v>
      </c>
      <c r="D1214" s="142" t="s">
        <v>3134</v>
      </c>
      <c r="E1214" s="97"/>
      <c r="F1214" s="97" t="str">
        <f>IFERROR(VLOOKUP(A1214,'BPT List'!B:E,4,),"")</f>
        <v/>
      </c>
    </row>
    <row r="1215" spans="1:6" x14ac:dyDescent="0.3">
      <c r="A1215" s="97" t="s">
        <v>3169</v>
      </c>
      <c r="B1215" s="97">
        <f t="shared" si="18"/>
        <v>230</v>
      </c>
      <c r="C1215" s="142" t="s">
        <v>3170</v>
      </c>
      <c r="D1215" s="142" t="s">
        <v>3134</v>
      </c>
      <c r="E1215" s="97"/>
      <c r="F1215" s="97" t="str">
        <f>IFERROR(VLOOKUP(A1215,'BPT List'!B:E,4,),"")</f>
        <v>YES</v>
      </c>
    </row>
    <row r="1216" spans="1:6" x14ac:dyDescent="0.3">
      <c r="A1216" s="97" t="s">
        <v>3171</v>
      </c>
      <c r="B1216" s="97">
        <f t="shared" si="18"/>
        <v>231</v>
      </c>
      <c r="C1216" s="142" t="s">
        <v>3172</v>
      </c>
      <c r="D1216" s="142" t="s">
        <v>3134</v>
      </c>
      <c r="E1216" s="97"/>
      <c r="F1216" s="97" t="str">
        <f>IFERROR(VLOOKUP(A1216,'BPT List'!B:E,4,),"")</f>
        <v/>
      </c>
    </row>
    <row r="1217" spans="1:6" x14ac:dyDescent="0.3">
      <c r="A1217" s="97" t="s">
        <v>3173</v>
      </c>
      <c r="B1217" s="97">
        <f t="shared" si="18"/>
        <v>234</v>
      </c>
      <c r="C1217" s="142" t="s">
        <v>3174</v>
      </c>
      <c r="D1217" s="142" t="s">
        <v>3134</v>
      </c>
      <c r="E1217" s="97"/>
      <c r="F1217" s="97" t="str">
        <f>IFERROR(VLOOKUP(A1217,'BPT List'!B:E,4,),"")</f>
        <v/>
      </c>
    </row>
    <row r="1218" spans="1:6" x14ac:dyDescent="0.3">
      <c r="A1218" s="97" t="s">
        <v>3175</v>
      </c>
      <c r="B1218" s="97">
        <f t="shared" si="18"/>
        <v>235</v>
      </c>
      <c r="C1218" s="142" t="s">
        <v>3176</v>
      </c>
      <c r="D1218" s="142" t="s">
        <v>3134</v>
      </c>
      <c r="E1218" s="97"/>
      <c r="F1218" s="97" t="str">
        <f>IFERROR(VLOOKUP(A1218,'BPT List'!B:E,4,),"")</f>
        <v>YES</v>
      </c>
    </row>
    <row r="1219" spans="1:6" x14ac:dyDescent="0.3">
      <c r="A1219" s="97" t="s">
        <v>3177</v>
      </c>
      <c r="B1219" s="97">
        <f t="shared" ref="B1219:B1282" si="19">VALUE(RIGHT(A1219,4))</f>
        <v>237</v>
      </c>
      <c r="C1219" s="142" t="s">
        <v>3178</v>
      </c>
      <c r="D1219" s="142" t="s">
        <v>3134</v>
      </c>
      <c r="E1219" s="97"/>
      <c r="F1219" s="97" t="str">
        <f>IFERROR(VLOOKUP(A1219,'BPT List'!B:E,4,),"")</f>
        <v/>
      </c>
    </row>
    <row r="1220" spans="1:6" x14ac:dyDescent="0.3">
      <c r="A1220" s="97" t="s">
        <v>3179</v>
      </c>
      <c r="B1220" s="97">
        <f t="shared" si="19"/>
        <v>238</v>
      </c>
      <c r="C1220" s="142" t="s">
        <v>3180</v>
      </c>
      <c r="D1220" s="142" t="s">
        <v>3134</v>
      </c>
      <c r="E1220" s="97"/>
      <c r="F1220" s="97" t="str">
        <f>IFERROR(VLOOKUP(A1220,'BPT List'!B:E,4,),"")</f>
        <v/>
      </c>
    </row>
    <row r="1221" spans="1:6" x14ac:dyDescent="0.3">
      <c r="A1221" s="97" t="s">
        <v>3181</v>
      </c>
      <c r="B1221" s="97">
        <f t="shared" si="19"/>
        <v>240</v>
      </c>
      <c r="C1221" s="142" t="s">
        <v>3182</v>
      </c>
      <c r="D1221" s="142" t="s">
        <v>3134</v>
      </c>
      <c r="E1221" s="97"/>
      <c r="F1221" s="97" t="str">
        <f>IFERROR(VLOOKUP(A1221,'BPT List'!B:E,4,),"")</f>
        <v/>
      </c>
    </row>
    <row r="1222" spans="1:6" x14ac:dyDescent="0.3">
      <c r="A1222" s="97" t="s">
        <v>3183</v>
      </c>
      <c r="B1222" s="97">
        <f t="shared" si="19"/>
        <v>3652</v>
      </c>
      <c r="C1222" s="142" t="s">
        <v>3184</v>
      </c>
      <c r="D1222" s="142" t="s">
        <v>3134</v>
      </c>
      <c r="E1222" s="97"/>
      <c r="F1222" s="97" t="str">
        <f>IFERROR(VLOOKUP(A1222,'BPT List'!B:E,4,),"")</f>
        <v/>
      </c>
    </row>
    <row r="1223" spans="1:6" x14ac:dyDescent="0.3">
      <c r="A1223" s="97" t="s">
        <v>3185</v>
      </c>
      <c r="B1223" s="97">
        <f t="shared" si="19"/>
        <v>241</v>
      </c>
      <c r="C1223" s="142" t="s">
        <v>3186</v>
      </c>
      <c r="D1223" s="142" t="s">
        <v>3134</v>
      </c>
      <c r="E1223" s="97"/>
      <c r="F1223" s="97" t="str">
        <f>IFERROR(VLOOKUP(A1223,'BPT List'!B:E,4,),"")</f>
        <v/>
      </c>
    </row>
    <row r="1224" spans="1:6" x14ac:dyDescent="0.3">
      <c r="A1224" s="97" t="s">
        <v>3187</v>
      </c>
      <c r="B1224" s="97">
        <f t="shared" si="19"/>
        <v>242</v>
      </c>
      <c r="C1224" s="142" t="s">
        <v>3188</v>
      </c>
      <c r="D1224" s="142" t="s">
        <v>3134</v>
      </c>
      <c r="E1224" s="97"/>
      <c r="F1224" s="97" t="str">
        <f>IFERROR(VLOOKUP(A1224,'BPT List'!B:E,4,),"")</f>
        <v/>
      </c>
    </row>
    <row r="1225" spans="1:6" x14ac:dyDescent="0.3">
      <c r="A1225" s="97" t="s">
        <v>3189</v>
      </c>
      <c r="B1225" s="97">
        <f t="shared" si="19"/>
        <v>3551</v>
      </c>
      <c r="C1225" s="142" t="s">
        <v>3190</v>
      </c>
      <c r="D1225" s="142" t="s">
        <v>3134</v>
      </c>
      <c r="E1225" s="97"/>
      <c r="F1225" s="97" t="str">
        <f>IFERROR(VLOOKUP(A1225,'BPT List'!B:E,4,),"")</f>
        <v/>
      </c>
    </row>
    <row r="1226" spans="1:6" x14ac:dyDescent="0.3">
      <c r="A1226" s="97" t="s">
        <v>3191</v>
      </c>
      <c r="B1226" s="97">
        <f t="shared" si="19"/>
        <v>243</v>
      </c>
      <c r="C1226" s="142" t="s">
        <v>3192</v>
      </c>
      <c r="D1226" s="142" t="s">
        <v>3134</v>
      </c>
      <c r="E1226" s="97"/>
      <c r="F1226" s="97" t="str">
        <f>IFERROR(VLOOKUP(A1226,'BPT List'!B:E,4,),"")</f>
        <v>YES</v>
      </c>
    </row>
    <row r="1227" spans="1:6" x14ac:dyDescent="0.3">
      <c r="A1227" s="97" t="s">
        <v>3193</v>
      </c>
      <c r="B1227" s="97">
        <f t="shared" si="19"/>
        <v>246</v>
      </c>
      <c r="C1227" s="142" t="s">
        <v>3194</v>
      </c>
      <c r="D1227" s="142" t="s">
        <v>3134</v>
      </c>
      <c r="E1227" s="97"/>
      <c r="F1227" s="97" t="str">
        <f>IFERROR(VLOOKUP(A1227,'BPT List'!B:E,4,),"")</f>
        <v/>
      </c>
    </row>
    <row r="1228" spans="1:6" x14ac:dyDescent="0.3">
      <c r="A1228" s="97" t="s">
        <v>3195</v>
      </c>
      <c r="B1228" s="97">
        <f t="shared" si="19"/>
        <v>3516</v>
      </c>
      <c r="C1228" s="142" t="s">
        <v>3196</v>
      </c>
      <c r="D1228" s="142" t="s">
        <v>3197</v>
      </c>
      <c r="E1228" s="97"/>
      <c r="F1228" s="97" t="str">
        <f>IFERROR(VLOOKUP(A1228,'BPT List'!B:E,4,),"")</f>
        <v/>
      </c>
    </row>
    <row r="1229" spans="1:6" x14ac:dyDescent="0.3">
      <c r="A1229" s="97" t="s">
        <v>3198</v>
      </c>
      <c r="B1229" s="97">
        <f t="shared" si="19"/>
        <v>1688</v>
      </c>
      <c r="C1229" s="142" t="s">
        <v>3199</v>
      </c>
      <c r="D1229" s="142" t="s">
        <v>3197</v>
      </c>
      <c r="E1229" s="97"/>
      <c r="F1229" s="97" t="str">
        <f>IFERROR(VLOOKUP(A1229,'BPT List'!B:E,4,),"")</f>
        <v/>
      </c>
    </row>
    <row r="1230" spans="1:6" x14ac:dyDescent="0.3">
      <c r="A1230" s="97" t="s">
        <v>3200</v>
      </c>
      <c r="B1230" s="97">
        <f t="shared" si="19"/>
        <v>1690</v>
      </c>
      <c r="C1230" s="142" t="s">
        <v>3201</v>
      </c>
      <c r="D1230" s="142" t="s">
        <v>3197</v>
      </c>
      <c r="E1230" s="97"/>
      <c r="F1230" s="97" t="str">
        <f>IFERROR(VLOOKUP(A1230,'BPT List'!B:E,4,),"")</f>
        <v/>
      </c>
    </row>
    <row r="1231" spans="1:6" x14ac:dyDescent="0.3">
      <c r="A1231" s="97" t="s">
        <v>3202</v>
      </c>
      <c r="B1231" s="97">
        <f t="shared" si="19"/>
        <v>1691</v>
      </c>
      <c r="C1231" s="142" t="s">
        <v>3203</v>
      </c>
      <c r="D1231" s="142" t="s">
        <v>3197</v>
      </c>
      <c r="E1231" s="97"/>
      <c r="F1231" s="97" t="str">
        <f>IFERROR(VLOOKUP(A1231,'BPT List'!B:E,4,),"")</f>
        <v/>
      </c>
    </row>
    <row r="1232" spans="1:6" x14ac:dyDescent="0.3">
      <c r="A1232" s="97" t="s">
        <v>3204</v>
      </c>
      <c r="B1232" s="97">
        <f t="shared" si="19"/>
        <v>1692</v>
      </c>
      <c r="C1232" s="142" t="s">
        <v>3205</v>
      </c>
      <c r="D1232" s="142" t="s">
        <v>3197</v>
      </c>
      <c r="E1232" s="97"/>
      <c r="F1232" s="97" t="str">
        <f>IFERROR(VLOOKUP(A1232,'BPT List'!B:E,4,),"")</f>
        <v/>
      </c>
    </row>
    <row r="1233" spans="1:6" x14ac:dyDescent="0.3">
      <c r="A1233" s="97" t="s">
        <v>3206</v>
      </c>
      <c r="B1233" s="97">
        <f t="shared" si="19"/>
        <v>1693</v>
      </c>
      <c r="C1233" s="142" t="s">
        <v>3207</v>
      </c>
      <c r="D1233" s="142" t="s">
        <v>3197</v>
      </c>
      <c r="E1233" s="97"/>
      <c r="F1233" s="97" t="str">
        <f>IFERROR(VLOOKUP(A1233,'BPT List'!B:E,4,),"")</f>
        <v>YES</v>
      </c>
    </row>
    <row r="1234" spans="1:6" x14ac:dyDescent="0.3">
      <c r="A1234" s="97" t="s">
        <v>3208</v>
      </c>
      <c r="B1234" s="97">
        <f t="shared" si="19"/>
        <v>1694</v>
      </c>
      <c r="C1234" s="142" t="s">
        <v>3209</v>
      </c>
      <c r="D1234" s="142" t="s">
        <v>3197</v>
      </c>
      <c r="E1234" s="97"/>
      <c r="F1234" s="97" t="str">
        <f>IFERROR(VLOOKUP(A1234,'BPT List'!B:E,4,),"")</f>
        <v>YES</v>
      </c>
    </row>
    <row r="1235" spans="1:6" x14ac:dyDescent="0.3">
      <c r="A1235" s="97" t="s">
        <v>3210</v>
      </c>
      <c r="B1235" s="97">
        <f t="shared" si="19"/>
        <v>1695</v>
      </c>
      <c r="C1235" s="142" t="s">
        <v>3211</v>
      </c>
      <c r="D1235" s="142" t="s">
        <v>3197</v>
      </c>
      <c r="E1235" s="97"/>
      <c r="F1235" s="97" t="str">
        <f>IFERROR(VLOOKUP(A1235,'BPT List'!B:E,4,),"")</f>
        <v/>
      </c>
    </row>
    <row r="1236" spans="1:6" x14ac:dyDescent="0.3">
      <c r="A1236" s="97" t="s">
        <v>3212</v>
      </c>
      <c r="B1236" s="97">
        <f t="shared" si="19"/>
        <v>1696</v>
      </c>
      <c r="C1236" s="142" t="s">
        <v>3213</v>
      </c>
      <c r="D1236" s="142" t="s">
        <v>3197</v>
      </c>
      <c r="E1236" s="97"/>
      <c r="F1236" s="97" t="str">
        <f>IFERROR(VLOOKUP(A1236,'BPT List'!B:E,4,),"")</f>
        <v/>
      </c>
    </row>
    <row r="1237" spans="1:6" x14ac:dyDescent="0.3">
      <c r="A1237" s="97" t="s">
        <v>3214</v>
      </c>
      <c r="B1237" s="97">
        <f t="shared" si="19"/>
        <v>1697</v>
      </c>
      <c r="C1237" s="142" t="s">
        <v>3215</v>
      </c>
      <c r="D1237" s="142" t="s">
        <v>3197</v>
      </c>
      <c r="E1237" s="97"/>
      <c r="F1237" s="97" t="str">
        <f>IFERROR(VLOOKUP(A1237,'BPT List'!B:E,4,),"")</f>
        <v/>
      </c>
    </row>
    <row r="1238" spans="1:6" x14ac:dyDescent="0.3">
      <c r="A1238" s="97" t="s">
        <v>3216</v>
      </c>
      <c r="B1238" s="97">
        <f t="shared" si="19"/>
        <v>1698</v>
      </c>
      <c r="C1238" s="142" t="s">
        <v>3217</v>
      </c>
      <c r="D1238" s="142" t="s">
        <v>3197</v>
      </c>
      <c r="E1238" s="97"/>
      <c r="F1238" s="97" t="str">
        <f>IFERROR(VLOOKUP(A1238,'BPT List'!B:E,4,),"")</f>
        <v/>
      </c>
    </row>
    <row r="1239" spans="1:6" x14ac:dyDescent="0.3">
      <c r="A1239" s="97" t="s">
        <v>3218</v>
      </c>
      <c r="B1239" s="97">
        <f t="shared" si="19"/>
        <v>1699</v>
      </c>
      <c r="C1239" s="142" t="s">
        <v>3219</v>
      </c>
      <c r="D1239" s="142" t="s">
        <v>3197</v>
      </c>
      <c r="E1239" s="97"/>
      <c r="F1239" s="97" t="str">
        <f>IFERROR(VLOOKUP(A1239,'BPT List'!B:E,4,),"")</f>
        <v/>
      </c>
    </row>
    <row r="1240" spans="1:6" x14ac:dyDescent="0.3">
      <c r="A1240" s="97" t="s">
        <v>3220</v>
      </c>
      <c r="B1240" s="97">
        <f t="shared" si="19"/>
        <v>1700</v>
      </c>
      <c r="C1240" s="142" t="s">
        <v>3221</v>
      </c>
      <c r="D1240" s="142" t="s">
        <v>3197</v>
      </c>
      <c r="E1240" s="97"/>
      <c r="F1240" s="97" t="str">
        <f>IFERROR(VLOOKUP(A1240,'BPT List'!B:E,4,),"")</f>
        <v/>
      </c>
    </row>
    <row r="1241" spans="1:6" x14ac:dyDescent="0.3">
      <c r="A1241" s="97" t="s">
        <v>3222</v>
      </c>
      <c r="B1241" s="97">
        <f t="shared" si="19"/>
        <v>1703</v>
      </c>
      <c r="C1241" s="142" t="s">
        <v>3223</v>
      </c>
      <c r="D1241" s="142" t="s">
        <v>3197</v>
      </c>
      <c r="E1241" s="97"/>
      <c r="F1241" s="97" t="str">
        <f>IFERROR(VLOOKUP(A1241,'BPT List'!B:E,4,),"")</f>
        <v/>
      </c>
    </row>
    <row r="1242" spans="1:6" x14ac:dyDescent="0.3">
      <c r="A1242" s="97" t="s">
        <v>3224</v>
      </c>
      <c r="B1242" s="97">
        <f t="shared" si="19"/>
        <v>1768</v>
      </c>
      <c r="C1242" s="142" t="s">
        <v>3225</v>
      </c>
      <c r="D1242" s="142" t="s">
        <v>3197</v>
      </c>
      <c r="E1242" s="97"/>
      <c r="F1242" s="97" t="str">
        <f>IFERROR(VLOOKUP(A1242,'BPT List'!B:E,4,),"")</f>
        <v/>
      </c>
    </row>
    <row r="1243" spans="1:6" x14ac:dyDescent="0.3">
      <c r="A1243" s="97" t="s">
        <v>3226</v>
      </c>
      <c r="B1243" s="97">
        <f t="shared" si="19"/>
        <v>1705</v>
      </c>
      <c r="C1243" s="142" t="s">
        <v>3227</v>
      </c>
      <c r="D1243" s="142" t="s">
        <v>3197</v>
      </c>
      <c r="E1243" s="97"/>
      <c r="F1243" s="97" t="str">
        <f>IFERROR(VLOOKUP(A1243,'BPT List'!B:E,4,),"")</f>
        <v/>
      </c>
    </row>
    <row r="1244" spans="1:6" x14ac:dyDescent="0.3">
      <c r="A1244" s="97" t="s">
        <v>3228</v>
      </c>
      <c r="B1244" s="97">
        <f t="shared" si="19"/>
        <v>1706</v>
      </c>
      <c r="C1244" s="142" t="s">
        <v>3229</v>
      </c>
      <c r="D1244" s="142" t="s">
        <v>3197</v>
      </c>
      <c r="E1244" s="97"/>
      <c r="F1244" s="97" t="str">
        <f>IFERROR(VLOOKUP(A1244,'BPT List'!B:E,4,),"")</f>
        <v/>
      </c>
    </row>
    <row r="1245" spans="1:6" x14ac:dyDescent="0.3">
      <c r="A1245" s="97" t="s">
        <v>3230</v>
      </c>
      <c r="B1245" s="97">
        <f t="shared" si="19"/>
        <v>1707</v>
      </c>
      <c r="C1245" s="142" t="s">
        <v>3231</v>
      </c>
      <c r="D1245" s="142" t="s">
        <v>3197</v>
      </c>
      <c r="E1245" s="97"/>
      <c r="F1245" s="97" t="str">
        <f>IFERROR(VLOOKUP(A1245,'BPT List'!B:E,4,),"")</f>
        <v>YES</v>
      </c>
    </row>
    <row r="1246" spans="1:6" x14ac:dyDescent="0.3">
      <c r="A1246" s="97" t="s">
        <v>3232</v>
      </c>
      <c r="B1246" s="97">
        <f t="shared" si="19"/>
        <v>1708</v>
      </c>
      <c r="C1246" s="142" t="s">
        <v>3233</v>
      </c>
      <c r="D1246" s="142" t="s">
        <v>3197</v>
      </c>
      <c r="E1246" s="97"/>
      <c r="F1246" s="97" t="str">
        <f>IFERROR(VLOOKUP(A1246,'BPT List'!B:E,4,),"")</f>
        <v/>
      </c>
    </row>
    <row r="1247" spans="1:6" x14ac:dyDescent="0.3">
      <c r="A1247" s="97" t="s">
        <v>3234</v>
      </c>
      <c r="B1247" s="97">
        <f t="shared" si="19"/>
        <v>1709</v>
      </c>
      <c r="C1247" s="142" t="s">
        <v>3235</v>
      </c>
      <c r="D1247" s="142" t="s">
        <v>3197</v>
      </c>
      <c r="E1247" s="97"/>
      <c r="F1247" s="97" t="str">
        <f>IFERROR(VLOOKUP(A1247,'BPT List'!B:E,4,),"")</f>
        <v/>
      </c>
    </row>
    <row r="1248" spans="1:6" x14ac:dyDescent="0.3">
      <c r="A1248" s="97" t="s">
        <v>3236</v>
      </c>
      <c r="B1248" s="97">
        <f t="shared" si="19"/>
        <v>1689</v>
      </c>
      <c r="C1248" s="142" t="s">
        <v>3237</v>
      </c>
      <c r="D1248" s="142" t="s">
        <v>3197</v>
      </c>
      <c r="E1248" s="97"/>
      <c r="F1248" s="97" t="str">
        <f>IFERROR(VLOOKUP(A1248,'BPT List'!B:E,4,),"")</f>
        <v/>
      </c>
    </row>
    <row r="1249" spans="1:6" x14ac:dyDescent="0.3">
      <c r="A1249" s="97" t="s">
        <v>3238</v>
      </c>
      <c r="B1249" s="97">
        <f t="shared" si="19"/>
        <v>1710</v>
      </c>
      <c r="C1249" s="142" t="s">
        <v>3239</v>
      </c>
      <c r="D1249" s="142" t="s">
        <v>3197</v>
      </c>
      <c r="E1249" s="97"/>
      <c r="F1249" s="97" t="str">
        <f>IFERROR(VLOOKUP(A1249,'BPT List'!B:E,4,),"")</f>
        <v/>
      </c>
    </row>
    <row r="1250" spans="1:6" x14ac:dyDescent="0.3">
      <c r="A1250" s="97" t="s">
        <v>3240</v>
      </c>
      <c r="B1250" s="97">
        <f t="shared" si="19"/>
        <v>1711</v>
      </c>
      <c r="C1250" s="142" t="s">
        <v>3241</v>
      </c>
      <c r="D1250" s="142" t="s">
        <v>3197</v>
      </c>
      <c r="E1250" s="97"/>
      <c r="F1250" s="97" t="str">
        <f>IFERROR(VLOOKUP(A1250,'BPT List'!B:E,4,),"")</f>
        <v/>
      </c>
    </row>
    <row r="1251" spans="1:6" x14ac:dyDescent="0.3">
      <c r="A1251" s="97" t="s">
        <v>3242</v>
      </c>
      <c r="B1251" s="97">
        <f t="shared" si="19"/>
        <v>1712</v>
      </c>
      <c r="C1251" s="142" t="s">
        <v>3243</v>
      </c>
      <c r="D1251" s="142" t="s">
        <v>3197</v>
      </c>
      <c r="E1251" s="97"/>
      <c r="F1251" s="97" t="str">
        <f>IFERROR(VLOOKUP(A1251,'BPT List'!B:E,4,),"")</f>
        <v/>
      </c>
    </row>
    <row r="1252" spans="1:6" x14ac:dyDescent="0.3">
      <c r="A1252" s="97" t="s">
        <v>3244</v>
      </c>
      <c r="B1252" s="97">
        <f t="shared" si="19"/>
        <v>1713</v>
      </c>
      <c r="C1252" s="142" t="s">
        <v>3245</v>
      </c>
      <c r="D1252" s="142" t="s">
        <v>3197</v>
      </c>
      <c r="E1252" s="97"/>
      <c r="F1252" s="97" t="str">
        <f>IFERROR(VLOOKUP(A1252,'BPT List'!B:E,4,),"")</f>
        <v>YES</v>
      </c>
    </row>
    <row r="1253" spans="1:6" x14ac:dyDescent="0.3">
      <c r="A1253" s="97" t="s">
        <v>3246</v>
      </c>
      <c r="B1253" s="97">
        <f t="shared" si="19"/>
        <v>1714</v>
      </c>
      <c r="C1253" s="142" t="s">
        <v>3247</v>
      </c>
      <c r="D1253" s="142" t="s">
        <v>3197</v>
      </c>
      <c r="E1253" s="97"/>
      <c r="F1253" s="97" t="str">
        <f>IFERROR(VLOOKUP(A1253,'BPT List'!B:E,4,),"")</f>
        <v/>
      </c>
    </row>
    <row r="1254" spans="1:6" x14ac:dyDescent="0.3">
      <c r="A1254" s="97" t="s">
        <v>3248</v>
      </c>
      <c r="B1254" s="97">
        <f t="shared" si="19"/>
        <v>1715</v>
      </c>
      <c r="C1254" s="142" t="s">
        <v>3249</v>
      </c>
      <c r="D1254" s="142" t="s">
        <v>3197</v>
      </c>
      <c r="E1254" s="97"/>
      <c r="F1254" s="97" t="str">
        <f>IFERROR(VLOOKUP(A1254,'BPT List'!B:E,4,),"")</f>
        <v>YES</v>
      </c>
    </row>
    <row r="1255" spans="1:6" x14ac:dyDescent="0.3">
      <c r="A1255" s="97" t="s">
        <v>3250</v>
      </c>
      <c r="B1255" s="97">
        <f t="shared" si="19"/>
        <v>1716</v>
      </c>
      <c r="C1255" s="142" t="s">
        <v>3251</v>
      </c>
      <c r="D1255" s="142" t="s">
        <v>3197</v>
      </c>
      <c r="E1255" s="97"/>
      <c r="F1255" s="97" t="str">
        <f>IFERROR(VLOOKUP(A1255,'BPT List'!B:E,4,),"")</f>
        <v/>
      </c>
    </row>
    <row r="1256" spans="1:6" x14ac:dyDescent="0.3">
      <c r="A1256" s="97" t="s">
        <v>3252</v>
      </c>
      <c r="B1256" s="97">
        <f t="shared" si="19"/>
        <v>1717</v>
      </c>
      <c r="C1256" s="142" t="s">
        <v>3253</v>
      </c>
      <c r="D1256" s="142" t="s">
        <v>3197</v>
      </c>
      <c r="E1256" s="97"/>
      <c r="F1256" s="97" t="str">
        <f>IFERROR(VLOOKUP(A1256,'BPT List'!B:E,4,),"")</f>
        <v>YES</v>
      </c>
    </row>
    <row r="1257" spans="1:6" x14ac:dyDescent="0.3">
      <c r="A1257" s="97" t="s">
        <v>3254</v>
      </c>
      <c r="B1257" s="97">
        <f t="shared" si="19"/>
        <v>1718</v>
      </c>
      <c r="C1257" s="142" t="s">
        <v>3255</v>
      </c>
      <c r="D1257" s="142" t="s">
        <v>3197</v>
      </c>
      <c r="E1257" s="97"/>
      <c r="F1257" s="97" t="str">
        <f>IFERROR(VLOOKUP(A1257,'BPT List'!B:E,4,),"")</f>
        <v/>
      </c>
    </row>
    <row r="1258" spans="1:6" x14ac:dyDescent="0.3">
      <c r="A1258" s="97" t="s">
        <v>3256</v>
      </c>
      <c r="B1258" s="97">
        <f t="shared" si="19"/>
        <v>1719</v>
      </c>
      <c r="C1258" s="142" t="s">
        <v>3257</v>
      </c>
      <c r="D1258" s="142" t="s">
        <v>3197</v>
      </c>
      <c r="E1258" s="97"/>
      <c r="F1258" s="97" t="str">
        <f>IFERROR(VLOOKUP(A1258,'BPT List'!B:E,4,),"")</f>
        <v/>
      </c>
    </row>
    <row r="1259" spans="1:6" x14ac:dyDescent="0.3">
      <c r="A1259" s="97" t="s">
        <v>3258</v>
      </c>
      <c r="B1259" s="97">
        <f t="shared" si="19"/>
        <v>1721</v>
      </c>
      <c r="C1259" s="142" t="s">
        <v>3259</v>
      </c>
      <c r="D1259" s="142" t="s">
        <v>3197</v>
      </c>
      <c r="E1259" s="97"/>
      <c r="F1259" s="97" t="str">
        <f>IFERROR(VLOOKUP(A1259,'BPT List'!B:E,4,),"")</f>
        <v>YES</v>
      </c>
    </row>
    <row r="1260" spans="1:6" x14ac:dyDescent="0.3">
      <c r="A1260" s="97" t="s">
        <v>3260</v>
      </c>
      <c r="B1260" s="97">
        <f t="shared" si="19"/>
        <v>1773</v>
      </c>
      <c r="C1260" s="142" t="s">
        <v>3261</v>
      </c>
      <c r="D1260" s="142" t="s">
        <v>3197</v>
      </c>
      <c r="E1260" s="97"/>
      <c r="F1260" s="97" t="str">
        <f>IFERROR(VLOOKUP(A1260,'BPT List'!B:E,4,),"")</f>
        <v/>
      </c>
    </row>
    <row r="1261" spans="1:6" x14ac:dyDescent="0.3">
      <c r="A1261" s="97" t="s">
        <v>3262</v>
      </c>
      <c r="B1261" s="97">
        <f t="shared" si="19"/>
        <v>1722</v>
      </c>
      <c r="C1261" s="142" t="s">
        <v>3263</v>
      </c>
      <c r="D1261" s="142" t="s">
        <v>3197</v>
      </c>
      <c r="E1261" s="97"/>
      <c r="F1261" s="97" t="str">
        <f>IFERROR(VLOOKUP(A1261,'BPT List'!B:E,4,),"")</f>
        <v/>
      </c>
    </row>
    <row r="1262" spans="1:6" x14ac:dyDescent="0.3">
      <c r="A1262" s="97" t="s">
        <v>3264</v>
      </c>
      <c r="B1262" s="97">
        <f t="shared" si="19"/>
        <v>1723</v>
      </c>
      <c r="C1262" s="142" t="s">
        <v>3265</v>
      </c>
      <c r="D1262" s="142" t="s">
        <v>3197</v>
      </c>
      <c r="E1262" s="97"/>
      <c r="F1262" s="97" t="str">
        <f>IFERROR(VLOOKUP(A1262,'BPT List'!B:E,4,),"")</f>
        <v>YES</v>
      </c>
    </row>
    <row r="1263" spans="1:6" x14ac:dyDescent="0.3">
      <c r="A1263" s="97" t="s">
        <v>3266</v>
      </c>
      <c r="B1263" s="97">
        <f t="shared" si="19"/>
        <v>1724</v>
      </c>
      <c r="C1263" s="142" t="s">
        <v>3267</v>
      </c>
      <c r="D1263" s="142" t="s">
        <v>3197</v>
      </c>
      <c r="E1263" s="97"/>
      <c r="F1263" s="97" t="str">
        <f>IFERROR(VLOOKUP(A1263,'BPT List'!B:E,4,),"")</f>
        <v/>
      </c>
    </row>
    <row r="1264" spans="1:6" x14ac:dyDescent="0.3">
      <c r="A1264" s="97" t="s">
        <v>3268</v>
      </c>
      <c r="B1264" s="97">
        <f t="shared" si="19"/>
        <v>1725</v>
      </c>
      <c r="C1264" s="142" t="s">
        <v>3269</v>
      </c>
      <c r="D1264" s="142" t="s">
        <v>3197</v>
      </c>
      <c r="E1264" s="97"/>
      <c r="F1264" s="97" t="str">
        <f>IFERROR(VLOOKUP(A1264,'BPT List'!B:E,4,),"")</f>
        <v>YES</v>
      </c>
    </row>
    <row r="1265" spans="1:6" x14ac:dyDescent="0.3">
      <c r="A1265" s="97" t="s">
        <v>3270</v>
      </c>
      <c r="B1265" s="97">
        <f t="shared" si="19"/>
        <v>1726</v>
      </c>
      <c r="C1265" s="142" t="s">
        <v>3271</v>
      </c>
      <c r="D1265" s="142" t="s">
        <v>3197</v>
      </c>
      <c r="E1265" s="97"/>
      <c r="F1265" s="97" t="str">
        <f>IFERROR(VLOOKUP(A1265,'BPT List'!B:E,4,),"")</f>
        <v>YES</v>
      </c>
    </row>
    <row r="1266" spans="1:6" x14ac:dyDescent="0.3">
      <c r="A1266" s="97" t="s">
        <v>3272</v>
      </c>
      <c r="B1266" s="97">
        <f t="shared" si="19"/>
        <v>1727</v>
      </c>
      <c r="C1266" s="142" t="s">
        <v>3273</v>
      </c>
      <c r="D1266" s="142" t="s">
        <v>3197</v>
      </c>
      <c r="E1266" s="97"/>
      <c r="F1266" s="97" t="str">
        <f>IFERROR(VLOOKUP(A1266,'BPT List'!B:E,4,),"")</f>
        <v/>
      </c>
    </row>
    <row r="1267" spans="1:6" x14ac:dyDescent="0.3">
      <c r="A1267" s="97" t="s">
        <v>3274</v>
      </c>
      <c r="B1267" s="97">
        <f t="shared" si="19"/>
        <v>1728</v>
      </c>
      <c r="C1267" s="142" t="s">
        <v>3275</v>
      </c>
      <c r="D1267" s="142" t="s">
        <v>3197</v>
      </c>
      <c r="E1267" s="97"/>
      <c r="F1267" s="97" t="str">
        <f>IFERROR(VLOOKUP(A1267,'BPT List'!B:E,4,),"")</f>
        <v/>
      </c>
    </row>
    <row r="1268" spans="1:6" x14ac:dyDescent="0.3">
      <c r="A1268" s="97" t="s">
        <v>3276</v>
      </c>
      <c r="B1268" s="97">
        <f t="shared" si="19"/>
        <v>1732</v>
      </c>
      <c r="C1268" s="142" t="s">
        <v>3277</v>
      </c>
      <c r="D1268" s="142" t="s">
        <v>3197</v>
      </c>
      <c r="E1268" s="97"/>
      <c r="F1268" s="97" t="str">
        <f>IFERROR(VLOOKUP(A1268,'BPT List'!B:E,4,),"")</f>
        <v/>
      </c>
    </row>
    <row r="1269" spans="1:6" x14ac:dyDescent="0.3">
      <c r="A1269" s="97" t="s">
        <v>3278</v>
      </c>
      <c r="B1269" s="97">
        <f t="shared" si="19"/>
        <v>1733</v>
      </c>
      <c r="C1269" s="142" t="s">
        <v>3279</v>
      </c>
      <c r="D1269" s="142" t="s">
        <v>3197</v>
      </c>
      <c r="E1269" s="97"/>
      <c r="F1269" s="97" t="str">
        <f>IFERROR(VLOOKUP(A1269,'BPT List'!B:E,4,),"")</f>
        <v/>
      </c>
    </row>
    <row r="1270" spans="1:6" x14ac:dyDescent="0.3">
      <c r="A1270" s="97" t="s">
        <v>3280</v>
      </c>
      <c r="B1270" s="97">
        <f t="shared" si="19"/>
        <v>1734</v>
      </c>
      <c r="C1270" s="142" t="s">
        <v>3281</v>
      </c>
      <c r="D1270" s="142" t="s">
        <v>3197</v>
      </c>
      <c r="E1270" s="97"/>
      <c r="F1270" s="97" t="str">
        <f>IFERROR(VLOOKUP(A1270,'BPT List'!B:E,4,),"")</f>
        <v>YES</v>
      </c>
    </row>
    <row r="1271" spans="1:6" x14ac:dyDescent="0.3">
      <c r="A1271" s="97" t="s">
        <v>3282</v>
      </c>
      <c r="B1271" s="97">
        <f t="shared" si="19"/>
        <v>1735</v>
      </c>
      <c r="C1271" s="142" t="s">
        <v>3283</v>
      </c>
      <c r="D1271" s="142" t="s">
        <v>3197</v>
      </c>
      <c r="E1271" s="97"/>
      <c r="F1271" s="97" t="str">
        <f>IFERROR(VLOOKUP(A1271,'BPT List'!B:E,4,),"")</f>
        <v/>
      </c>
    </row>
    <row r="1272" spans="1:6" x14ac:dyDescent="0.3">
      <c r="A1272" s="97" t="s">
        <v>3284</v>
      </c>
      <c r="B1272" s="97">
        <f t="shared" si="19"/>
        <v>1736</v>
      </c>
      <c r="C1272" s="142" t="s">
        <v>3285</v>
      </c>
      <c r="D1272" s="142" t="s">
        <v>3197</v>
      </c>
      <c r="E1272" s="97"/>
      <c r="F1272" s="97" t="str">
        <f>IFERROR(VLOOKUP(A1272,'BPT List'!B:E,4,),"")</f>
        <v/>
      </c>
    </row>
    <row r="1273" spans="1:6" x14ac:dyDescent="0.3">
      <c r="A1273" s="97" t="s">
        <v>3286</v>
      </c>
      <c r="B1273" s="97">
        <f t="shared" si="19"/>
        <v>1737</v>
      </c>
      <c r="C1273" s="142" t="s">
        <v>3287</v>
      </c>
      <c r="D1273" s="142" t="s">
        <v>3197</v>
      </c>
      <c r="E1273" s="97"/>
      <c r="F1273" s="97" t="str">
        <f>IFERROR(VLOOKUP(A1273,'BPT List'!B:E,4,),"")</f>
        <v/>
      </c>
    </row>
    <row r="1274" spans="1:6" x14ac:dyDescent="0.3">
      <c r="A1274" s="97" t="s">
        <v>3288</v>
      </c>
      <c r="B1274" s="97">
        <f t="shared" si="19"/>
        <v>1738</v>
      </c>
      <c r="C1274" s="142" t="s">
        <v>3289</v>
      </c>
      <c r="D1274" s="142" t="s">
        <v>3197</v>
      </c>
      <c r="E1274" s="97"/>
      <c r="F1274" s="97" t="str">
        <f>IFERROR(VLOOKUP(A1274,'BPT List'!B:E,4,),"")</f>
        <v/>
      </c>
    </row>
    <row r="1275" spans="1:6" x14ac:dyDescent="0.3">
      <c r="A1275" s="97" t="s">
        <v>3290</v>
      </c>
      <c r="B1275" s="97">
        <f t="shared" si="19"/>
        <v>1739</v>
      </c>
      <c r="C1275" s="142" t="s">
        <v>3291</v>
      </c>
      <c r="D1275" s="142" t="s">
        <v>3197</v>
      </c>
      <c r="E1275" s="97"/>
      <c r="F1275" s="97" t="str">
        <f>IFERROR(VLOOKUP(A1275,'BPT List'!B:E,4,),"")</f>
        <v/>
      </c>
    </row>
    <row r="1276" spans="1:6" x14ac:dyDescent="0.3">
      <c r="A1276" s="97" t="s">
        <v>3292</v>
      </c>
      <c r="B1276" s="97">
        <f t="shared" si="19"/>
        <v>1740</v>
      </c>
      <c r="C1276" s="142" t="s">
        <v>3293</v>
      </c>
      <c r="D1276" s="142" t="s">
        <v>3197</v>
      </c>
      <c r="E1276" s="97"/>
      <c r="F1276" s="97" t="str">
        <f>IFERROR(VLOOKUP(A1276,'BPT List'!B:E,4,),"")</f>
        <v/>
      </c>
    </row>
    <row r="1277" spans="1:6" x14ac:dyDescent="0.3">
      <c r="A1277" s="97" t="s">
        <v>3294</v>
      </c>
      <c r="B1277" s="97">
        <f t="shared" si="19"/>
        <v>1741</v>
      </c>
      <c r="C1277" s="142" t="s">
        <v>3295</v>
      </c>
      <c r="D1277" s="142" t="s">
        <v>3197</v>
      </c>
      <c r="E1277" s="97"/>
      <c r="F1277" s="97" t="str">
        <f>IFERROR(VLOOKUP(A1277,'BPT List'!B:E,4,),"")</f>
        <v>YES</v>
      </c>
    </row>
    <row r="1278" spans="1:6" x14ac:dyDescent="0.3">
      <c r="A1278" s="97" t="s">
        <v>3296</v>
      </c>
      <c r="B1278" s="97">
        <f t="shared" si="19"/>
        <v>1743</v>
      </c>
      <c r="C1278" s="142" t="s">
        <v>3297</v>
      </c>
      <c r="D1278" s="142" t="s">
        <v>3197</v>
      </c>
      <c r="E1278" s="97"/>
      <c r="F1278" s="97" t="str">
        <f>IFERROR(VLOOKUP(A1278,'BPT List'!B:E,4,),"")</f>
        <v/>
      </c>
    </row>
    <row r="1279" spans="1:6" x14ac:dyDescent="0.3">
      <c r="A1279" s="97" t="s">
        <v>3298</v>
      </c>
      <c r="B1279" s="97">
        <f t="shared" si="19"/>
        <v>1744</v>
      </c>
      <c r="C1279" s="142" t="s">
        <v>3299</v>
      </c>
      <c r="D1279" s="142" t="s">
        <v>3197</v>
      </c>
      <c r="E1279" s="97"/>
      <c r="F1279" s="97" t="str">
        <f>IFERROR(VLOOKUP(A1279,'BPT List'!B:E,4,),"")</f>
        <v/>
      </c>
    </row>
    <row r="1280" spans="1:6" x14ac:dyDescent="0.3">
      <c r="A1280" s="97" t="s">
        <v>3300</v>
      </c>
      <c r="B1280" s="97">
        <f t="shared" si="19"/>
        <v>1745</v>
      </c>
      <c r="C1280" s="142" t="s">
        <v>3301</v>
      </c>
      <c r="D1280" s="142" t="s">
        <v>3197</v>
      </c>
      <c r="E1280" s="97"/>
      <c r="F1280" s="97" t="str">
        <f>IFERROR(VLOOKUP(A1280,'BPT List'!B:E,4,),"")</f>
        <v/>
      </c>
    </row>
    <row r="1281" spans="1:6" x14ac:dyDescent="0.3">
      <c r="A1281" s="97" t="s">
        <v>3302</v>
      </c>
      <c r="B1281" s="97">
        <f t="shared" si="19"/>
        <v>1746</v>
      </c>
      <c r="C1281" s="142" t="s">
        <v>3303</v>
      </c>
      <c r="D1281" s="142" t="s">
        <v>3197</v>
      </c>
      <c r="E1281" s="97"/>
      <c r="F1281" s="97" t="str">
        <f>IFERROR(VLOOKUP(A1281,'BPT List'!B:E,4,),"")</f>
        <v/>
      </c>
    </row>
    <row r="1282" spans="1:6" x14ac:dyDescent="0.3">
      <c r="A1282" s="97" t="s">
        <v>3304</v>
      </c>
      <c r="B1282" s="97">
        <f t="shared" si="19"/>
        <v>1747</v>
      </c>
      <c r="C1282" s="142" t="s">
        <v>3305</v>
      </c>
      <c r="D1282" s="142" t="s">
        <v>3197</v>
      </c>
      <c r="E1282" s="97"/>
      <c r="F1282" s="97" t="str">
        <f>IFERROR(VLOOKUP(A1282,'BPT List'!B:E,4,),"")</f>
        <v/>
      </c>
    </row>
    <row r="1283" spans="1:6" x14ac:dyDescent="0.3">
      <c r="A1283" s="97" t="s">
        <v>3306</v>
      </c>
      <c r="B1283" s="97">
        <f t="shared" ref="B1283:B1346" si="20">VALUE(RIGHT(A1283,4))</f>
        <v>1748</v>
      </c>
      <c r="C1283" s="142" t="s">
        <v>3307</v>
      </c>
      <c r="D1283" s="142" t="s">
        <v>3197</v>
      </c>
      <c r="E1283" s="97"/>
      <c r="F1283" s="97" t="str">
        <f>IFERROR(VLOOKUP(A1283,'BPT List'!B:E,4,),"")</f>
        <v/>
      </c>
    </row>
    <row r="1284" spans="1:6" x14ac:dyDescent="0.3">
      <c r="A1284" s="97" t="s">
        <v>3308</v>
      </c>
      <c r="B1284" s="97">
        <f t="shared" si="20"/>
        <v>3607</v>
      </c>
      <c r="C1284" s="142" t="s">
        <v>3309</v>
      </c>
      <c r="D1284" s="142" t="s">
        <v>3197</v>
      </c>
      <c r="E1284" s="97"/>
      <c r="F1284" s="97" t="str">
        <f>IFERROR(VLOOKUP(A1284,'BPT List'!B:E,4,),"")</f>
        <v/>
      </c>
    </row>
    <row r="1285" spans="1:6" x14ac:dyDescent="0.3">
      <c r="A1285" s="97" t="s">
        <v>3310</v>
      </c>
      <c r="B1285" s="97">
        <f t="shared" si="20"/>
        <v>105</v>
      </c>
      <c r="C1285" s="142" t="s">
        <v>3311</v>
      </c>
      <c r="D1285" s="142" t="s">
        <v>3197</v>
      </c>
      <c r="E1285" s="97"/>
      <c r="F1285" s="97" t="str">
        <f>IFERROR(VLOOKUP(A1285,'BPT List'!B:E,4,),"")</f>
        <v/>
      </c>
    </row>
    <row r="1286" spans="1:6" x14ac:dyDescent="0.3">
      <c r="A1286" s="97" t="s">
        <v>3312</v>
      </c>
      <c r="B1286" s="97">
        <f t="shared" si="20"/>
        <v>106</v>
      </c>
      <c r="C1286" s="142" t="s">
        <v>3313</v>
      </c>
      <c r="D1286" s="142" t="s">
        <v>3197</v>
      </c>
      <c r="E1286" s="97"/>
      <c r="F1286" s="97" t="str">
        <f>IFERROR(VLOOKUP(A1286,'BPT List'!B:E,4,),"")</f>
        <v/>
      </c>
    </row>
    <row r="1287" spans="1:6" x14ac:dyDescent="0.3">
      <c r="A1287" s="97" t="s">
        <v>3314</v>
      </c>
      <c r="B1287" s="97">
        <f t="shared" si="20"/>
        <v>1767</v>
      </c>
      <c r="C1287" s="142" t="s">
        <v>3315</v>
      </c>
      <c r="D1287" s="142" t="s">
        <v>3197</v>
      </c>
      <c r="E1287" s="97"/>
      <c r="F1287" s="97" t="str">
        <f>IFERROR(VLOOKUP(A1287,'BPT List'!B:E,4,),"")</f>
        <v>YES</v>
      </c>
    </row>
    <row r="1288" spans="1:6" x14ac:dyDescent="0.3">
      <c r="A1288" s="97" t="s">
        <v>3316</v>
      </c>
      <c r="B1288" s="97">
        <f t="shared" si="20"/>
        <v>1749</v>
      </c>
      <c r="C1288" s="142" t="s">
        <v>3317</v>
      </c>
      <c r="D1288" s="142" t="s">
        <v>3197</v>
      </c>
      <c r="E1288" s="97"/>
      <c r="F1288" s="97" t="str">
        <f>IFERROR(VLOOKUP(A1288,'BPT List'!B:E,4,),"")</f>
        <v/>
      </c>
    </row>
    <row r="1289" spans="1:6" x14ac:dyDescent="0.3">
      <c r="A1289" s="97" t="s">
        <v>3318</v>
      </c>
      <c r="B1289" s="97">
        <f t="shared" si="20"/>
        <v>3684</v>
      </c>
      <c r="C1289" s="142" t="s">
        <v>3319</v>
      </c>
      <c r="D1289" s="142" t="s">
        <v>3197</v>
      </c>
      <c r="E1289" s="97"/>
      <c r="F1289" s="97" t="str">
        <f>IFERROR(VLOOKUP(A1289,'BPT List'!B:E,4,),"")</f>
        <v/>
      </c>
    </row>
    <row r="1290" spans="1:6" x14ac:dyDescent="0.3">
      <c r="A1290" s="97" t="s">
        <v>3320</v>
      </c>
      <c r="B1290" s="97">
        <f t="shared" si="20"/>
        <v>1751</v>
      </c>
      <c r="C1290" s="142" t="s">
        <v>3321</v>
      </c>
      <c r="D1290" s="142" t="s">
        <v>3197</v>
      </c>
      <c r="E1290" s="97"/>
      <c r="F1290" s="97" t="str">
        <f>IFERROR(VLOOKUP(A1290,'BPT List'!B:E,4,),"")</f>
        <v/>
      </c>
    </row>
    <row r="1291" spans="1:6" x14ac:dyDescent="0.3">
      <c r="A1291" s="97" t="s">
        <v>3322</v>
      </c>
      <c r="B1291" s="97">
        <f t="shared" si="20"/>
        <v>1753</v>
      </c>
      <c r="C1291" s="142" t="s">
        <v>3323</v>
      </c>
      <c r="D1291" s="142" t="s">
        <v>3197</v>
      </c>
      <c r="E1291" s="97"/>
      <c r="F1291" s="97" t="str">
        <f>IFERROR(VLOOKUP(A1291,'BPT List'!B:E,4,),"")</f>
        <v/>
      </c>
    </row>
    <row r="1292" spans="1:6" x14ac:dyDescent="0.3">
      <c r="A1292" s="97" t="s">
        <v>3324</v>
      </c>
      <c r="B1292" s="97">
        <f t="shared" si="20"/>
        <v>1754</v>
      </c>
      <c r="C1292" s="142" t="s">
        <v>3325</v>
      </c>
      <c r="D1292" s="142" t="s">
        <v>3197</v>
      </c>
      <c r="E1292" s="97"/>
      <c r="F1292" s="97" t="str">
        <f>IFERROR(VLOOKUP(A1292,'BPT List'!B:E,4,),"")</f>
        <v/>
      </c>
    </row>
    <row r="1293" spans="1:6" x14ac:dyDescent="0.3">
      <c r="A1293" s="97" t="s">
        <v>3326</v>
      </c>
      <c r="B1293" s="97">
        <f t="shared" si="20"/>
        <v>1755</v>
      </c>
      <c r="C1293" s="142" t="s">
        <v>3327</v>
      </c>
      <c r="D1293" s="142" t="s">
        <v>3197</v>
      </c>
      <c r="E1293" s="97"/>
      <c r="F1293" s="97" t="str">
        <f>IFERROR(VLOOKUP(A1293,'BPT List'!B:E,4,),"")</f>
        <v/>
      </c>
    </row>
    <row r="1294" spans="1:6" x14ac:dyDescent="0.3">
      <c r="A1294" s="97" t="s">
        <v>3328</v>
      </c>
      <c r="B1294" s="97">
        <f t="shared" si="20"/>
        <v>1756</v>
      </c>
      <c r="C1294" s="142" t="s">
        <v>3329</v>
      </c>
      <c r="D1294" s="142" t="s">
        <v>3197</v>
      </c>
      <c r="E1294" s="97"/>
      <c r="F1294" s="97" t="str">
        <f>IFERROR(VLOOKUP(A1294,'BPT List'!B:E,4,),"")</f>
        <v/>
      </c>
    </row>
    <row r="1295" spans="1:6" x14ac:dyDescent="0.3">
      <c r="A1295" s="97" t="s">
        <v>3330</v>
      </c>
      <c r="B1295" s="97">
        <f t="shared" si="20"/>
        <v>1757</v>
      </c>
      <c r="C1295" s="142" t="s">
        <v>3331</v>
      </c>
      <c r="D1295" s="142" t="s">
        <v>3197</v>
      </c>
      <c r="E1295" s="97"/>
      <c r="F1295" s="97" t="str">
        <f>IFERROR(VLOOKUP(A1295,'BPT List'!B:E,4,),"")</f>
        <v/>
      </c>
    </row>
    <row r="1296" spans="1:6" x14ac:dyDescent="0.3">
      <c r="A1296" s="97" t="s">
        <v>3332</v>
      </c>
      <c r="B1296" s="97">
        <f t="shared" si="20"/>
        <v>1758</v>
      </c>
      <c r="C1296" s="142" t="s">
        <v>3333</v>
      </c>
      <c r="D1296" s="142" t="s">
        <v>3197</v>
      </c>
      <c r="E1296" s="97"/>
      <c r="F1296" s="97" t="str">
        <f>IFERROR(VLOOKUP(A1296,'BPT List'!B:E,4,),"")</f>
        <v/>
      </c>
    </row>
    <row r="1297" spans="1:6" x14ac:dyDescent="0.3">
      <c r="A1297" s="97" t="s">
        <v>3334</v>
      </c>
      <c r="B1297" s="97">
        <f t="shared" si="20"/>
        <v>3540</v>
      </c>
      <c r="C1297" s="142" t="s">
        <v>3335</v>
      </c>
      <c r="D1297" s="142" t="s">
        <v>3197</v>
      </c>
      <c r="E1297" s="97"/>
      <c r="F1297" s="97" t="str">
        <f>IFERROR(VLOOKUP(A1297,'BPT List'!B:E,4,),"")</f>
        <v/>
      </c>
    </row>
    <row r="1298" spans="1:6" x14ac:dyDescent="0.3">
      <c r="A1298" s="97" t="s">
        <v>3336</v>
      </c>
      <c r="B1298" s="97">
        <f t="shared" si="20"/>
        <v>1759</v>
      </c>
      <c r="C1298" s="142" t="s">
        <v>3337</v>
      </c>
      <c r="D1298" s="142" t="s">
        <v>3197</v>
      </c>
      <c r="E1298" s="97"/>
      <c r="F1298" s="97" t="str">
        <f>IFERROR(VLOOKUP(A1298,'BPT List'!B:E,4,),"")</f>
        <v/>
      </c>
    </row>
    <row r="1299" spans="1:6" x14ac:dyDescent="0.3">
      <c r="A1299" s="97" t="s">
        <v>3338</v>
      </c>
      <c r="B1299" s="97">
        <f t="shared" si="20"/>
        <v>1760</v>
      </c>
      <c r="C1299" s="142" t="s">
        <v>3339</v>
      </c>
      <c r="D1299" s="142" t="s">
        <v>3197</v>
      </c>
      <c r="E1299" s="97"/>
      <c r="F1299" s="97" t="str">
        <f>IFERROR(VLOOKUP(A1299,'BPT List'!B:E,4,),"")</f>
        <v>YES</v>
      </c>
    </row>
    <row r="1300" spans="1:6" x14ac:dyDescent="0.3">
      <c r="A1300" s="97" t="s">
        <v>3340</v>
      </c>
      <c r="B1300" s="97">
        <f t="shared" si="20"/>
        <v>3673</v>
      </c>
      <c r="C1300" s="142" t="s">
        <v>3341</v>
      </c>
      <c r="D1300" s="142" t="s">
        <v>3197</v>
      </c>
      <c r="E1300" s="97"/>
      <c r="F1300" s="97" t="str">
        <f>IFERROR(VLOOKUP(A1300,'BPT List'!B:E,4,),"")</f>
        <v/>
      </c>
    </row>
    <row r="1301" spans="1:6" x14ac:dyDescent="0.3">
      <c r="A1301" s="97" t="s">
        <v>3342</v>
      </c>
      <c r="B1301" s="97">
        <f t="shared" si="20"/>
        <v>1761</v>
      </c>
      <c r="C1301" s="142" t="s">
        <v>3343</v>
      </c>
      <c r="D1301" s="142" t="s">
        <v>3197</v>
      </c>
      <c r="E1301" s="97"/>
      <c r="F1301" s="97" t="str">
        <f>IFERROR(VLOOKUP(A1301,'BPT List'!B:E,4,),"")</f>
        <v/>
      </c>
    </row>
    <row r="1302" spans="1:6" x14ac:dyDescent="0.3">
      <c r="A1302" s="97" t="s">
        <v>3344</v>
      </c>
      <c r="B1302" s="97">
        <f t="shared" si="20"/>
        <v>1763</v>
      </c>
      <c r="C1302" s="142" t="s">
        <v>3345</v>
      </c>
      <c r="D1302" s="142" t="s">
        <v>3197</v>
      </c>
      <c r="E1302" s="97"/>
      <c r="F1302" s="97" t="str">
        <f>IFERROR(VLOOKUP(A1302,'BPT List'!B:E,4,),"")</f>
        <v>YES</v>
      </c>
    </row>
    <row r="1303" spans="1:6" x14ac:dyDescent="0.3">
      <c r="A1303" s="97" t="s">
        <v>3346</v>
      </c>
      <c r="B1303" s="97">
        <f t="shared" si="20"/>
        <v>1764</v>
      </c>
      <c r="C1303" s="142" t="s">
        <v>3347</v>
      </c>
      <c r="D1303" s="142" t="s">
        <v>3197</v>
      </c>
      <c r="E1303" s="97"/>
      <c r="F1303" s="97" t="str">
        <f>IFERROR(VLOOKUP(A1303,'BPT List'!B:E,4,),"")</f>
        <v/>
      </c>
    </row>
    <row r="1304" spans="1:6" x14ac:dyDescent="0.3">
      <c r="A1304" s="97" t="s">
        <v>3348</v>
      </c>
      <c r="B1304" s="97">
        <f t="shared" si="20"/>
        <v>1765</v>
      </c>
      <c r="C1304" s="142" t="s">
        <v>3349</v>
      </c>
      <c r="D1304" s="142" t="s">
        <v>3197</v>
      </c>
      <c r="E1304" s="97"/>
      <c r="F1304" s="97" t="str">
        <f>IFERROR(VLOOKUP(A1304,'BPT List'!B:E,4,),"")</f>
        <v/>
      </c>
    </row>
    <row r="1305" spans="1:6" x14ac:dyDescent="0.3">
      <c r="A1305" s="97" t="s">
        <v>3350</v>
      </c>
      <c r="B1305" s="97">
        <f t="shared" si="20"/>
        <v>1299</v>
      </c>
      <c r="C1305" s="142" t="s">
        <v>3351</v>
      </c>
      <c r="D1305" s="142" t="s">
        <v>3352</v>
      </c>
      <c r="E1305" s="97"/>
      <c r="F1305" s="97" t="str">
        <f>IFERROR(VLOOKUP(A1305,'BPT List'!B:E,4,),"")</f>
        <v>YES</v>
      </c>
    </row>
    <row r="1306" spans="1:6" x14ac:dyDescent="0.3">
      <c r="A1306" s="97" t="s">
        <v>3353</v>
      </c>
      <c r="B1306" s="97">
        <f t="shared" si="20"/>
        <v>3525</v>
      </c>
      <c r="C1306" s="142" t="s">
        <v>3354</v>
      </c>
      <c r="D1306" s="142" t="s">
        <v>3352</v>
      </c>
      <c r="E1306" s="97"/>
      <c r="F1306" s="97" t="str">
        <f>IFERROR(VLOOKUP(A1306,'BPT List'!B:E,4,),"")</f>
        <v/>
      </c>
    </row>
    <row r="1307" spans="1:6" x14ac:dyDescent="0.3">
      <c r="A1307" s="97" t="s">
        <v>3355</v>
      </c>
      <c r="B1307" s="97">
        <f t="shared" si="20"/>
        <v>1255</v>
      </c>
      <c r="C1307" s="142" t="s">
        <v>3356</v>
      </c>
      <c r="D1307" s="142" t="s">
        <v>3352</v>
      </c>
      <c r="E1307" s="97"/>
      <c r="F1307" s="97" t="str">
        <f>IFERROR(VLOOKUP(A1307,'BPT List'!B:E,4,),"")</f>
        <v/>
      </c>
    </row>
    <row r="1308" spans="1:6" x14ac:dyDescent="0.3">
      <c r="A1308" s="97" t="s">
        <v>3357</v>
      </c>
      <c r="B1308" s="97">
        <f t="shared" si="20"/>
        <v>3723</v>
      </c>
      <c r="C1308" s="142" t="s">
        <v>3358</v>
      </c>
      <c r="D1308" s="142" t="s">
        <v>3352</v>
      </c>
      <c r="E1308" s="97"/>
      <c r="F1308" s="97" t="str">
        <f>IFERROR(VLOOKUP(A1308,'BPT List'!B:E,4,),"")</f>
        <v/>
      </c>
    </row>
    <row r="1309" spans="1:6" x14ac:dyDescent="0.3">
      <c r="A1309" s="97" t="s">
        <v>3359</v>
      </c>
      <c r="B1309" s="97">
        <f t="shared" si="20"/>
        <v>1258</v>
      </c>
      <c r="C1309" s="142" t="s">
        <v>3360</v>
      </c>
      <c r="D1309" s="142" t="s">
        <v>3352</v>
      </c>
      <c r="E1309" s="97"/>
      <c r="F1309" s="97" t="str">
        <f>IFERROR(VLOOKUP(A1309,'BPT List'!B:E,4,),"")</f>
        <v>YES</v>
      </c>
    </row>
    <row r="1310" spans="1:6" x14ac:dyDescent="0.3">
      <c r="A1310" s="97" t="s">
        <v>3361</v>
      </c>
      <c r="B1310" s="97">
        <f t="shared" si="20"/>
        <v>1261</v>
      </c>
      <c r="C1310" s="142" t="s">
        <v>3362</v>
      </c>
      <c r="D1310" s="142" t="s">
        <v>3352</v>
      </c>
      <c r="E1310" s="97"/>
      <c r="F1310" s="97" t="str">
        <f>IFERROR(VLOOKUP(A1310,'BPT List'!B:E,4,),"")</f>
        <v/>
      </c>
    </row>
    <row r="1311" spans="1:6" x14ac:dyDescent="0.3">
      <c r="A1311" s="97" t="s">
        <v>3363</v>
      </c>
      <c r="B1311" s="97">
        <f t="shared" si="20"/>
        <v>1302</v>
      </c>
      <c r="C1311" s="142" t="s">
        <v>3364</v>
      </c>
      <c r="D1311" s="142" t="s">
        <v>3352</v>
      </c>
      <c r="E1311" s="97"/>
      <c r="F1311" s="97" t="str">
        <f>IFERROR(VLOOKUP(A1311,'BPT List'!B:E,4,),"")</f>
        <v/>
      </c>
    </row>
    <row r="1312" spans="1:6" x14ac:dyDescent="0.3">
      <c r="A1312" s="97" t="s">
        <v>3365</v>
      </c>
      <c r="B1312" s="97">
        <f t="shared" si="20"/>
        <v>1304</v>
      </c>
      <c r="C1312" s="142" t="s">
        <v>3366</v>
      </c>
      <c r="D1312" s="142" t="s">
        <v>3352</v>
      </c>
      <c r="E1312" s="97"/>
      <c r="F1312" s="97" t="str">
        <f>IFERROR(VLOOKUP(A1312,'BPT List'!B:E,4,),"")</f>
        <v/>
      </c>
    </row>
    <row r="1313" spans="1:6" x14ac:dyDescent="0.3">
      <c r="A1313" s="97" t="s">
        <v>3367</v>
      </c>
      <c r="B1313" s="97">
        <f t="shared" si="20"/>
        <v>1264</v>
      </c>
      <c r="C1313" s="142" t="s">
        <v>3368</v>
      </c>
      <c r="D1313" s="142" t="s">
        <v>3352</v>
      </c>
      <c r="E1313" s="97"/>
      <c r="F1313" s="97" t="str">
        <f>IFERROR(VLOOKUP(A1313,'BPT List'!B:E,4,),"")</f>
        <v/>
      </c>
    </row>
    <row r="1314" spans="1:6" x14ac:dyDescent="0.3">
      <c r="A1314" s="97" t="s">
        <v>3369</v>
      </c>
      <c r="B1314" s="97">
        <f t="shared" si="20"/>
        <v>1327</v>
      </c>
      <c r="C1314" s="142" t="s">
        <v>3370</v>
      </c>
      <c r="D1314" s="142" t="s">
        <v>3352</v>
      </c>
      <c r="E1314" s="97"/>
      <c r="F1314" s="97" t="str">
        <f>IFERROR(VLOOKUP(A1314,'BPT List'!B:E,4,),"")</f>
        <v>YES</v>
      </c>
    </row>
    <row r="1315" spans="1:6" x14ac:dyDescent="0.3">
      <c r="A1315" s="97" t="s">
        <v>3371</v>
      </c>
      <c r="B1315" s="97">
        <f t="shared" si="20"/>
        <v>3725</v>
      </c>
      <c r="C1315" s="142" t="s">
        <v>3372</v>
      </c>
      <c r="D1315" s="142" t="s">
        <v>3352</v>
      </c>
      <c r="E1315" s="97"/>
      <c r="F1315" s="97" t="str">
        <f>IFERROR(VLOOKUP(A1315,'BPT List'!B:E,4,),"")</f>
        <v/>
      </c>
    </row>
    <row r="1316" spans="1:6" x14ac:dyDescent="0.3">
      <c r="A1316" s="97" t="s">
        <v>3373</v>
      </c>
      <c r="B1316" s="97">
        <f t="shared" si="20"/>
        <v>1268</v>
      </c>
      <c r="C1316" s="142" t="s">
        <v>3374</v>
      </c>
      <c r="D1316" s="142" t="s">
        <v>3352</v>
      </c>
      <c r="E1316" s="97"/>
      <c r="F1316" s="97" t="str">
        <f>IFERROR(VLOOKUP(A1316,'BPT List'!B:E,4,),"")</f>
        <v>YES</v>
      </c>
    </row>
    <row r="1317" spans="1:6" x14ac:dyDescent="0.3">
      <c r="A1317" s="97" t="s">
        <v>3375</v>
      </c>
      <c r="B1317" s="97">
        <f t="shared" si="20"/>
        <v>1306</v>
      </c>
      <c r="C1317" s="142" t="s">
        <v>3376</v>
      </c>
      <c r="D1317" s="142" t="s">
        <v>3352</v>
      </c>
      <c r="E1317" s="97"/>
      <c r="F1317" s="97" t="str">
        <f>IFERROR(VLOOKUP(A1317,'BPT List'!B:E,4,),"")</f>
        <v/>
      </c>
    </row>
    <row r="1318" spans="1:6" x14ac:dyDescent="0.3">
      <c r="A1318" s="97" t="s">
        <v>3377</v>
      </c>
      <c r="B1318" s="97">
        <f t="shared" si="20"/>
        <v>1274</v>
      </c>
      <c r="C1318" s="142" t="s">
        <v>3378</v>
      </c>
      <c r="D1318" s="142" t="s">
        <v>3352</v>
      </c>
      <c r="E1318" s="97"/>
      <c r="F1318" s="97" t="str">
        <f>IFERROR(VLOOKUP(A1318,'BPT List'!B:E,4,),"")</f>
        <v/>
      </c>
    </row>
    <row r="1319" spans="1:6" x14ac:dyDescent="0.3">
      <c r="A1319" s="97" t="s">
        <v>3379</v>
      </c>
      <c r="B1319" s="97">
        <f t="shared" si="20"/>
        <v>1329</v>
      </c>
      <c r="C1319" s="142" t="s">
        <v>3380</v>
      </c>
      <c r="D1319" s="142" t="s">
        <v>3352</v>
      </c>
      <c r="E1319" s="97"/>
      <c r="F1319" s="97" t="str">
        <f>IFERROR(VLOOKUP(A1319,'BPT List'!B:E,4,),"")</f>
        <v/>
      </c>
    </row>
    <row r="1320" spans="1:6" x14ac:dyDescent="0.3">
      <c r="A1320" s="97" t="s">
        <v>3381</v>
      </c>
      <c r="B1320" s="97">
        <f t="shared" si="20"/>
        <v>1314</v>
      </c>
      <c r="C1320" s="142" t="s">
        <v>3382</v>
      </c>
      <c r="D1320" s="142" t="s">
        <v>3352</v>
      </c>
      <c r="E1320" s="97"/>
      <c r="F1320" s="97" t="str">
        <f>IFERROR(VLOOKUP(A1320,'BPT List'!B:E,4,),"")</f>
        <v>YES</v>
      </c>
    </row>
    <row r="1321" spans="1:6" x14ac:dyDescent="0.3">
      <c r="A1321" s="97" t="s">
        <v>3383</v>
      </c>
      <c r="B1321" s="97">
        <f t="shared" si="20"/>
        <v>1313</v>
      </c>
      <c r="C1321" s="142" t="s">
        <v>3384</v>
      </c>
      <c r="D1321" s="142" t="s">
        <v>3352</v>
      </c>
      <c r="E1321" s="97"/>
      <c r="F1321" s="97" t="str">
        <f>IFERROR(VLOOKUP(A1321,'BPT List'!B:E,4,),"")</f>
        <v/>
      </c>
    </row>
    <row r="1322" spans="1:6" x14ac:dyDescent="0.3">
      <c r="A1322" s="97" t="s">
        <v>3385</v>
      </c>
      <c r="B1322" s="97">
        <f t="shared" si="20"/>
        <v>1305</v>
      </c>
      <c r="C1322" s="142" t="s">
        <v>3386</v>
      </c>
      <c r="D1322" s="142" t="s">
        <v>3352</v>
      </c>
      <c r="E1322" s="97"/>
      <c r="F1322" s="97" t="str">
        <f>IFERROR(VLOOKUP(A1322,'BPT List'!B:E,4,),"")</f>
        <v/>
      </c>
    </row>
    <row r="1323" spans="1:6" x14ac:dyDescent="0.3">
      <c r="A1323" s="97" t="s">
        <v>3387</v>
      </c>
      <c r="B1323" s="97">
        <f t="shared" si="20"/>
        <v>1316</v>
      </c>
      <c r="C1323" s="142" t="s">
        <v>3388</v>
      </c>
      <c r="D1323" s="142" t="s">
        <v>3352</v>
      </c>
      <c r="E1323" s="97"/>
      <c r="F1323" s="97" t="str">
        <f>IFERROR(VLOOKUP(A1323,'BPT List'!B:E,4,),"")</f>
        <v/>
      </c>
    </row>
    <row r="1324" spans="1:6" x14ac:dyDescent="0.3">
      <c r="A1324" s="97" t="s">
        <v>3389</v>
      </c>
      <c r="B1324" s="97">
        <f t="shared" si="20"/>
        <v>1317</v>
      </c>
      <c r="C1324" s="142" t="s">
        <v>3390</v>
      </c>
      <c r="D1324" s="142" t="s">
        <v>3352</v>
      </c>
      <c r="E1324" s="97"/>
      <c r="F1324" s="97" t="str">
        <f>IFERROR(VLOOKUP(A1324,'BPT List'!B:E,4,),"")</f>
        <v/>
      </c>
    </row>
    <row r="1325" spans="1:6" x14ac:dyDescent="0.3">
      <c r="A1325" s="97" t="s">
        <v>3391</v>
      </c>
      <c r="B1325" s="97">
        <f t="shared" si="20"/>
        <v>1284</v>
      </c>
      <c r="C1325" s="142" t="s">
        <v>3392</v>
      </c>
      <c r="D1325" s="142" t="s">
        <v>3352</v>
      </c>
      <c r="E1325" s="97"/>
      <c r="F1325" s="97" t="str">
        <f>IFERROR(VLOOKUP(A1325,'BPT List'!B:E,4,),"")</f>
        <v/>
      </c>
    </row>
    <row r="1326" spans="1:6" x14ac:dyDescent="0.3">
      <c r="A1326" s="97" t="s">
        <v>3393</v>
      </c>
      <c r="B1326" s="97">
        <f t="shared" si="20"/>
        <v>3705</v>
      </c>
      <c r="C1326" s="142" t="s">
        <v>3394</v>
      </c>
      <c r="D1326" s="142" t="s">
        <v>3352</v>
      </c>
      <c r="E1326" s="97"/>
      <c r="F1326" s="97" t="str">
        <f>IFERROR(VLOOKUP(A1326,'BPT List'!B:E,4,),"")</f>
        <v/>
      </c>
    </row>
    <row r="1327" spans="1:6" x14ac:dyDescent="0.3">
      <c r="A1327" s="97" t="s">
        <v>3395</v>
      </c>
      <c r="B1327" s="97">
        <f t="shared" si="20"/>
        <v>1328</v>
      </c>
      <c r="C1327" s="142" t="s">
        <v>3396</v>
      </c>
      <c r="D1327" s="142" t="s">
        <v>3352</v>
      </c>
      <c r="E1327" s="97"/>
      <c r="F1327" s="97" t="str">
        <f>IFERROR(VLOOKUP(A1327,'BPT List'!B:E,4,),"")</f>
        <v/>
      </c>
    </row>
    <row r="1328" spans="1:6" x14ac:dyDescent="0.3">
      <c r="A1328" s="97" t="s">
        <v>3397</v>
      </c>
      <c r="B1328" s="97">
        <f t="shared" si="20"/>
        <v>1289</v>
      </c>
      <c r="C1328" s="142" t="s">
        <v>3398</v>
      </c>
      <c r="D1328" s="142" t="s">
        <v>3352</v>
      </c>
      <c r="E1328" s="97"/>
      <c r="F1328" s="97" t="str">
        <f>IFERROR(VLOOKUP(A1328,'BPT List'!B:E,4,),"")</f>
        <v/>
      </c>
    </row>
    <row r="1329" spans="1:6" x14ac:dyDescent="0.3">
      <c r="A1329" s="97" t="s">
        <v>3399</v>
      </c>
      <c r="B1329" s="97">
        <f t="shared" si="20"/>
        <v>1320</v>
      </c>
      <c r="C1329" s="142" t="s">
        <v>3400</v>
      </c>
      <c r="D1329" s="142" t="s">
        <v>3352</v>
      </c>
      <c r="E1329" s="97"/>
      <c r="F1329" s="97" t="str">
        <f>IFERROR(VLOOKUP(A1329,'BPT List'!B:E,4,),"")</f>
        <v>YES</v>
      </c>
    </row>
    <row r="1330" spans="1:6" x14ac:dyDescent="0.3">
      <c r="A1330" s="97" t="s">
        <v>3401</v>
      </c>
      <c r="B1330" s="97">
        <f t="shared" si="20"/>
        <v>1291</v>
      </c>
      <c r="C1330" s="142" t="s">
        <v>3402</v>
      </c>
      <c r="D1330" s="142" t="s">
        <v>3352</v>
      </c>
      <c r="E1330" s="97"/>
      <c r="F1330" s="97" t="str">
        <f>IFERROR(VLOOKUP(A1330,'BPT List'!B:E,4,),"")</f>
        <v/>
      </c>
    </row>
    <row r="1331" spans="1:6" x14ac:dyDescent="0.3">
      <c r="A1331" s="97" t="s">
        <v>3403</v>
      </c>
      <c r="B1331" s="97">
        <f t="shared" si="20"/>
        <v>1322</v>
      </c>
      <c r="C1331" s="142" t="s">
        <v>3404</v>
      </c>
      <c r="D1331" s="142" t="s">
        <v>3352</v>
      </c>
      <c r="E1331" s="97"/>
      <c r="F1331" s="97" t="str">
        <f>IFERROR(VLOOKUP(A1331,'BPT List'!B:E,4,),"")</f>
        <v/>
      </c>
    </row>
    <row r="1332" spans="1:6" x14ac:dyDescent="0.3">
      <c r="A1332" s="97" t="s">
        <v>3405</v>
      </c>
      <c r="B1332" s="97">
        <f t="shared" si="20"/>
        <v>1323</v>
      </c>
      <c r="C1332" s="142" t="s">
        <v>3406</v>
      </c>
      <c r="D1332" s="142" t="s">
        <v>3352</v>
      </c>
      <c r="E1332" s="97"/>
      <c r="F1332" s="97" t="str">
        <f>IFERROR(VLOOKUP(A1332,'BPT List'!B:E,4,),"")</f>
        <v/>
      </c>
    </row>
    <row r="1333" spans="1:6" x14ac:dyDescent="0.3">
      <c r="A1333" s="97" t="s">
        <v>3407</v>
      </c>
      <c r="B1333" s="97">
        <f t="shared" si="20"/>
        <v>1311</v>
      </c>
      <c r="C1333" s="142" t="s">
        <v>3408</v>
      </c>
      <c r="D1333" s="142" t="s">
        <v>3352</v>
      </c>
      <c r="E1333" s="97"/>
      <c r="F1333" s="97" t="str">
        <f>IFERROR(VLOOKUP(A1333,'BPT List'!B:E,4,),"")</f>
        <v>YES</v>
      </c>
    </row>
    <row r="1334" spans="1:6" x14ac:dyDescent="0.3">
      <c r="A1334" s="97" t="s">
        <v>3409</v>
      </c>
      <c r="B1334" s="97">
        <f t="shared" si="20"/>
        <v>1292</v>
      </c>
      <c r="C1334" s="142" t="s">
        <v>3410</v>
      </c>
      <c r="D1334" s="142" t="s">
        <v>3352</v>
      </c>
      <c r="E1334" s="97"/>
      <c r="F1334" s="97" t="str">
        <f>IFERROR(VLOOKUP(A1334,'BPT List'!B:E,4,),"")</f>
        <v/>
      </c>
    </row>
    <row r="1335" spans="1:6" x14ac:dyDescent="0.3">
      <c r="A1335" s="97" t="s">
        <v>3411</v>
      </c>
      <c r="B1335" s="97">
        <f t="shared" si="20"/>
        <v>1293</v>
      </c>
      <c r="C1335" s="142" t="s">
        <v>3412</v>
      </c>
      <c r="D1335" s="142" t="s">
        <v>3352</v>
      </c>
      <c r="E1335" s="97"/>
      <c r="F1335" s="97" t="str">
        <f>IFERROR(VLOOKUP(A1335,'BPT List'!B:E,4,),"")</f>
        <v/>
      </c>
    </row>
    <row r="1336" spans="1:6" x14ac:dyDescent="0.3">
      <c r="A1336" s="97" t="s">
        <v>3413</v>
      </c>
      <c r="B1336" s="97">
        <f t="shared" si="20"/>
        <v>1324</v>
      </c>
      <c r="C1336" s="142" t="s">
        <v>3414</v>
      </c>
      <c r="D1336" s="142" t="s">
        <v>3352</v>
      </c>
      <c r="E1336" s="97"/>
      <c r="F1336" s="97" t="str">
        <f>IFERROR(VLOOKUP(A1336,'BPT List'!B:E,4,),"")</f>
        <v/>
      </c>
    </row>
    <row r="1337" spans="1:6" x14ac:dyDescent="0.3">
      <c r="A1337" s="97" t="s">
        <v>3415</v>
      </c>
      <c r="B1337" s="97">
        <f t="shared" si="20"/>
        <v>3676</v>
      </c>
      <c r="C1337" s="142" t="s">
        <v>3416</v>
      </c>
      <c r="D1337" s="142" t="s">
        <v>3352</v>
      </c>
      <c r="E1337" s="97"/>
      <c r="F1337" s="97" t="str">
        <f>IFERROR(VLOOKUP(A1337,'BPT List'!B:E,4,),"")</f>
        <v/>
      </c>
    </row>
    <row r="1338" spans="1:6" x14ac:dyDescent="0.3">
      <c r="A1338" s="97" t="s">
        <v>3417</v>
      </c>
      <c r="B1338" s="97">
        <f t="shared" si="20"/>
        <v>248</v>
      </c>
      <c r="C1338" s="142" t="s">
        <v>3418</v>
      </c>
      <c r="D1338" s="142" t="s">
        <v>3419</v>
      </c>
      <c r="E1338" s="97"/>
      <c r="F1338" s="97" t="str">
        <f>IFERROR(VLOOKUP(A1338,'BPT List'!B:E,4,),"")</f>
        <v/>
      </c>
    </row>
    <row r="1339" spans="1:6" x14ac:dyDescent="0.3">
      <c r="A1339" s="97" t="s">
        <v>3420</v>
      </c>
      <c r="B1339" s="97">
        <f t="shared" si="20"/>
        <v>249</v>
      </c>
      <c r="C1339" s="142" t="s">
        <v>3421</v>
      </c>
      <c r="D1339" s="142" t="s">
        <v>3419</v>
      </c>
      <c r="E1339" s="97"/>
      <c r="F1339" s="97" t="str">
        <f>IFERROR(VLOOKUP(A1339,'BPT List'!B:E,4,),"")</f>
        <v/>
      </c>
    </row>
    <row r="1340" spans="1:6" x14ac:dyDescent="0.3">
      <c r="A1340" s="97" t="s">
        <v>3422</v>
      </c>
      <c r="B1340" s="97">
        <f t="shared" si="20"/>
        <v>250</v>
      </c>
      <c r="C1340" s="142" t="s">
        <v>3423</v>
      </c>
      <c r="D1340" s="142" t="s">
        <v>3419</v>
      </c>
      <c r="E1340" s="97"/>
      <c r="F1340" s="97" t="str">
        <f>IFERROR(VLOOKUP(A1340,'BPT List'!B:E,4,),"")</f>
        <v>YES</v>
      </c>
    </row>
    <row r="1341" spans="1:6" x14ac:dyDescent="0.3">
      <c r="A1341" s="97" t="s">
        <v>3424</v>
      </c>
      <c r="B1341" s="97">
        <f t="shared" si="20"/>
        <v>251</v>
      </c>
      <c r="C1341" s="142" t="s">
        <v>3425</v>
      </c>
      <c r="D1341" s="142" t="s">
        <v>3419</v>
      </c>
      <c r="E1341" s="97"/>
      <c r="F1341" s="97" t="str">
        <f>IFERROR(VLOOKUP(A1341,'BPT List'!B:E,4,),"")</f>
        <v/>
      </c>
    </row>
    <row r="1342" spans="1:6" x14ac:dyDescent="0.3">
      <c r="A1342" s="97" t="s">
        <v>3426</v>
      </c>
      <c r="B1342" s="97">
        <f t="shared" si="20"/>
        <v>252</v>
      </c>
      <c r="C1342" s="142" t="s">
        <v>3427</v>
      </c>
      <c r="D1342" s="142" t="s">
        <v>3419</v>
      </c>
      <c r="E1342" s="97"/>
      <c r="F1342" s="97" t="str">
        <f>IFERROR(VLOOKUP(A1342,'BPT List'!B:E,4,),"")</f>
        <v/>
      </c>
    </row>
    <row r="1343" spans="1:6" x14ac:dyDescent="0.3">
      <c r="A1343" s="97" t="s">
        <v>3428</v>
      </c>
      <c r="B1343" s="97">
        <f t="shared" si="20"/>
        <v>3648</v>
      </c>
      <c r="C1343" s="142" t="s">
        <v>3429</v>
      </c>
      <c r="D1343" s="142" t="s">
        <v>3419</v>
      </c>
      <c r="E1343" s="97"/>
      <c r="F1343" s="97" t="str">
        <f>IFERROR(VLOOKUP(A1343,'BPT List'!B:E,4,),"")</f>
        <v/>
      </c>
    </row>
    <row r="1344" spans="1:6" x14ac:dyDescent="0.3">
      <c r="A1344" s="97" t="s">
        <v>3430</v>
      </c>
      <c r="B1344" s="97">
        <f t="shared" si="20"/>
        <v>256</v>
      </c>
      <c r="C1344" s="142" t="s">
        <v>3431</v>
      </c>
      <c r="D1344" s="142" t="s">
        <v>3419</v>
      </c>
      <c r="E1344" s="97"/>
      <c r="F1344" s="97" t="str">
        <f>IFERROR(VLOOKUP(A1344,'BPT List'!B:E,4,),"")</f>
        <v/>
      </c>
    </row>
    <row r="1345" spans="1:6" x14ac:dyDescent="0.3">
      <c r="A1345" s="97" t="s">
        <v>3432</v>
      </c>
      <c r="B1345" s="97">
        <f t="shared" si="20"/>
        <v>257</v>
      </c>
      <c r="C1345" s="142" t="s">
        <v>3433</v>
      </c>
      <c r="D1345" s="142" t="s">
        <v>3419</v>
      </c>
      <c r="E1345" s="97"/>
      <c r="F1345" s="97" t="str">
        <f>IFERROR(VLOOKUP(A1345,'BPT List'!B:E,4,),"")</f>
        <v/>
      </c>
    </row>
    <row r="1346" spans="1:6" x14ac:dyDescent="0.3">
      <c r="A1346" s="97" t="s">
        <v>3434</v>
      </c>
      <c r="B1346" s="97">
        <f t="shared" si="20"/>
        <v>281</v>
      </c>
      <c r="C1346" s="142" t="s">
        <v>3435</v>
      </c>
      <c r="D1346" s="142" t="s">
        <v>3419</v>
      </c>
      <c r="E1346" s="97"/>
      <c r="F1346" s="97" t="str">
        <f>IFERROR(VLOOKUP(A1346,'BPT List'!B:E,4,),"")</f>
        <v>YES</v>
      </c>
    </row>
    <row r="1347" spans="1:6" x14ac:dyDescent="0.3">
      <c r="A1347" s="97" t="s">
        <v>3436</v>
      </c>
      <c r="B1347" s="97">
        <f t="shared" ref="B1347:B1410" si="21">VALUE(RIGHT(A1347,4))</f>
        <v>258</v>
      </c>
      <c r="C1347" s="142" t="s">
        <v>3437</v>
      </c>
      <c r="D1347" s="142" t="s">
        <v>3419</v>
      </c>
      <c r="E1347" s="97"/>
      <c r="F1347" s="97" t="str">
        <f>IFERROR(VLOOKUP(A1347,'BPT List'!B:E,4,),"")</f>
        <v/>
      </c>
    </row>
    <row r="1348" spans="1:6" x14ac:dyDescent="0.3">
      <c r="A1348" s="97" t="s">
        <v>3438</v>
      </c>
      <c r="B1348" s="97">
        <f t="shared" si="21"/>
        <v>259</v>
      </c>
      <c r="C1348" s="142" t="s">
        <v>3439</v>
      </c>
      <c r="D1348" s="142" t="s">
        <v>3419</v>
      </c>
      <c r="E1348" s="97"/>
      <c r="F1348" s="97" t="str">
        <f>IFERROR(VLOOKUP(A1348,'BPT List'!B:E,4,),"")</f>
        <v/>
      </c>
    </row>
    <row r="1349" spans="1:6" x14ac:dyDescent="0.3">
      <c r="A1349" s="97" t="s">
        <v>3440</v>
      </c>
      <c r="B1349" s="97">
        <f t="shared" si="21"/>
        <v>3656</v>
      </c>
      <c r="C1349" s="142" t="s">
        <v>3441</v>
      </c>
      <c r="D1349" s="142" t="s">
        <v>3419</v>
      </c>
      <c r="E1349" s="97"/>
      <c r="F1349" s="97" t="str">
        <f>IFERROR(VLOOKUP(A1349,'BPT List'!B:E,4,),"")</f>
        <v/>
      </c>
    </row>
    <row r="1350" spans="1:6" x14ac:dyDescent="0.3">
      <c r="A1350" s="97" t="s">
        <v>3442</v>
      </c>
      <c r="B1350" s="97">
        <f t="shared" si="21"/>
        <v>260</v>
      </c>
      <c r="C1350" s="142" t="s">
        <v>3443</v>
      </c>
      <c r="D1350" s="142" t="s">
        <v>3419</v>
      </c>
      <c r="E1350" s="97"/>
      <c r="F1350" s="97" t="str">
        <f>IFERROR(VLOOKUP(A1350,'BPT List'!B:E,4,),"")</f>
        <v/>
      </c>
    </row>
    <row r="1351" spans="1:6" x14ac:dyDescent="0.3">
      <c r="A1351" s="97" t="s">
        <v>3444</v>
      </c>
      <c r="B1351" s="97">
        <f t="shared" si="21"/>
        <v>303</v>
      </c>
      <c r="C1351" s="142" t="s">
        <v>3445</v>
      </c>
      <c r="D1351" s="142" t="s">
        <v>3419</v>
      </c>
      <c r="E1351" s="97"/>
      <c r="F1351" s="97" t="str">
        <f>IFERROR(VLOOKUP(A1351,'BPT List'!B:E,4,),"")</f>
        <v/>
      </c>
    </row>
    <row r="1352" spans="1:6" x14ac:dyDescent="0.3">
      <c r="A1352" s="97" t="s">
        <v>3446</v>
      </c>
      <c r="B1352" s="97">
        <f t="shared" si="21"/>
        <v>262</v>
      </c>
      <c r="C1352" s="142" t="s">
        <v>3447</v>
      </c>
      <c r="D1352" s="142" t="s">
        <v>3419</v>
      </c>
      <c r="E1352" s="97"/>
      <c r="F1352" s="97" t="str">
        <f>IFERROR(VLOOKUP(A1352,'BPT List'!B:E,4,),"")</f>
        <v/>
      </c>
    </row>
    <row r="1353" spans="1:6" x14ac:dyDescent="0.3">
      <c r="A1353" s="97" t="s">
        <v>3448</v>
      </c>
      <c r="B1353" s="97">
        <f t="shared" si="21"/>
        <v>264</v>
      </c>
      <c r="C1353" s="142" t="s">
        <v>3449</v>
      </c>
      <c r="D1353" s="142" t="s">
        <v>3419</v>
      </c>
      <c r="E1353" s="97"/>
      <c r="F1353" s="97" t="str">
        <f>IFERROR(VLOOKUP(A1353,'BPT List'!B:E,4,),"")</f>
        <v/>
      </c>
    </row>
    <row r="1354" spans="1:6" x14ac:dyDescent="0.3">
      <c r="A1354" s="97" t="s">
        <v>3450</v>
      </c>
      <c r="B1354" s="97">
        <f t="shared" si="21"/>
        <v>265</v>
      </c>
      <c r="C1354" s="142" t="s">
        <v>3451</v>
      </c>
      <c r="D1354" s="142" t="s">
        <v>3419</v>
      </c>
      <c r="E1354" s="97"/>
      <c r="F1354" s="97" t="str">
        <f>IFERROR(VLOOKUP(A1354,'BPT List'!B:E,4,),"")</f>
        <v>YES</v>
      </c>
    </row>
    <row r="1355" spans="1:6" x14ac:dyDescent="0.3">
      <c r="A1355" s="97" t="s">
        <v>3452</v>
      </c>
      <c r="B1355" s="97">
        <f t="shared" si="21"/>
        <v>266</v>
      </c>
      <c r="C1355" s="142" t="s">
        <v>3453</v>
      </c>
      <c r="D1355" s="142" t="s">
        <v>3419</v>
      </c>
      <c r="E1355" s="97"/>
      <c r="F1355" s="97" t="str">
        <f>IFERROR(VLOOKUP(A1355,'BPT List'!B:E,4,),"")</f>
        <v/>
      </c>
    </row>
    <row r="1356" spans="1:6" x14ac:dyDescent="0.3">
      <c r="A1356" s="97" t="s">
        <v>3454</v>
      </c>
      <c r="B1356" s="97">
        <f t="shared" si="21"/>
        <v>267</v>
      </c>
      <c r="C1356" s="142" t="s">
        <v>3455</v>
      </c>
      <c r="D1356" s="142" t="s">
        <v>3419</v>
      </c>
      <c r="E1356" s="97"/>
      <c r="F1356" s="97" t="str">
        <f>IFERROR(VLOOKUP(A1356,'BPT List'!B:E,4,),"")</f>
        <v>YES</v>
      </c>
    </row>
    <row r="1357" spans="1:6" x14ac:dyDescent="0.3">
      <c r="A1357" s="97" t="s">
        <v>3456</v>
      </c>
      <c r="B1357" s="97">
        <f t="shared" si="21"/>
        <v>269</v>
      </c>
      <c r="C1357" s="142" t="s">
        <v>3457</v>
      </c>
      <c r="D1357" s="142" t="s">
        <v>3419</v>
      </c>
      <c r="E1357" s="97"/>
      <c r="F1357" s="97" t="str">
        <f>IFERROR(VLOOKUP(A1357,'BPT List'!B:E,4,),"")</f>
        <v/>
      </c>
    </row>
    <row r="1358" spans="1:6" x14ac:dyDescent="0.3">
      <c r="A1358" s="97" t="s">
        <v>3458</v>
      </c>
      <c r="B1358" s="97">
        <f t="shared" si="21"/>
        <v>270</v>
      </c>
      <c r="C1358" s="142" t="s">
        <v>3459</v>
      </c>
      <c r="D1358" s="142" t="s">
        <v>3419</v>
      </c>
      <c r="E1358" s="97"/>
      <c r="F1358" s="97" t="str">
        <f>IFERROR(VLOOKUP(A1358,'BPT List'!B:E,4,),"")</f>
        <v>YES</v>
      </c>
    </row>
    <row r="1359" spans="1:6" x14ac:dyDescent="0.3">
      <c r="A1359" s="97" t="s">
        <v>3460</v>
      </c>
      <c r="B1359" s="97">
        <f t="shared" si="21"/>
        <v>271</v>
      </c>
      <c r="C1359" s="142" t="s">
        <v>3461</v>
      </c>
      <c r="D1359" s="142" t="s">
        <v>3419</v>
      </c>
      <c r="E1359" s="97"/>
      <c r="F1359" s="97" t="str">
        <f>IFERROR(VLOOKUP(A1359,'BPT List'!B:E,4,),"")</f>
        <v>YES</v>
      </c>
    </row>
    <row r="1360" spans="1:6" x14ac:dyDescent="0.3">
      <c r="A1360" s="97" t="s">
        <v>3462</v>
      </c>
      <c r="B1360" s="97">
        <f t="shared" si="21"/>
        <v>272</v>
      </c>
      <c r="C1360" s="142" t="s">
        <v>3463</v>
      </c>
      <c r="D1360" s="142" t="s">
        <v>3419</v>
      </c>
      <c r="E1360" s="97"/>
      <c r="F1360" s="97" t="str">
        <f>IFERROR(VLOOKUP(A1360,'BPT List'!B:E,4,),"")</f>
        <v/>
      </c>
    </row>
    <row r="1361" spans="1:6" x14ac:dyDescent="0.3">
      <c r="A1361" s="97" t="s">
        <v>3464</v>
      </c>
      <c r="B1361" s="97">
        <f t="shared" si="21"/>
        <v>300</v>
      </c>
      <c r="C1361" s="142" t="s">
        <v>3465</v>
      </c>
      <c r="D1361" s="142" t="s">
        <v>3419</v>
      </c>
      <c r="E1361" s="97"/>
      <c r="F1361" s="97" t="str">
        <f>IFERROR(VLOOKUP(A1361,'BPT List'!B:E,4,),"")</f>
        <v/>
      </c>
    </row>
    <row r="1362" spans="1:6" x14ac:dyDescent="0.3">
      <c r="A1362" s="97" t="s">
        <v>3466</v>
      </c>
      <c r="B1362" s="97">
        <f t="shared" si="21"/>
        <v>275</v>
      </c>
      <c r="C1362" s="142" t="s">
        <v>3467</v>
      </c>
      <c r="D1362" s="142" t="s">
        <v>3419</v>
      </c>
      <c r="E1362" s="97"/>
      <c r="F1362" s="97" t="str">
        <f>IFERROR(VLOOKUP(A1362,'BPT List'!B:E,4,),"")</f>
        <v>YES</v>
      </c>
    </row>
    <row r="1363" spans="1:6" x14ac:dyDescent="0.3">
      <c r="A1363" s="97" t="s">
        <v>3468</v>
      </c>
      <c r="B1363" s="97">
        <f t="shared" si="21"/>
        <v>3687</v>
      </c>
      <c r="C1363" s="142" t="s">
        <v>3469</v>
      </c>
      <c r="D1363" s="142" t="s">
        <v>3419</v>
      </c>
      <c r="E1363" s="97"/>
      <c r="F1363" s="97" t="str">
        <f>IFERROR(VLOOKUP(A1363,'BPT List'!B:E,4,),"")</f>
        <v/>
      </c>
    </row>
    <row r="1364" spans="1:6" x14ac:dyDescent="0.3">
      <c r="A1364" s="97" t="s">
        <v>3470</v>
      </c>
      <c r="B1364" s="97">
        <f t="shared" si="21"/>
        <v>280</v>
      </c>
      <c r="C1364" s="142" t="s">
        <v>3471</v>
      </c>
      <c r="D1364" s="142" t="s">
        <v>3419</v>
      </c>
      <c r="E1364" s="97"/>
      <c r="F1364" s="97" t="str">
        <f>IFERROR(VLOOKUP(A1364,'BPT List'!B:E,4,),"")</f>
        <v/>
      </c>
    </row>
    <row r="1365" spans="1:6" x14ac:dyDescent="0.3">
      <c r="A1365" s="97" t="s">
        <v>3472</v>
      </c>
      <c r="B1365" s="97">
        <f t="shared" si="21"/>
        <v>286</v>
      </c>
      <c r="C1365" s="142" t="s">
        <v>3473</v>
      </c>
      <c r="D1365" s="142" t="s">
        <v>3419</v>
      </c>
      <c r="E1365" s="97"/>
      <c r="F1365" s="97" t="str">
        <f>IFERROR(VLOOKUP(A1365,'BPT List'!B:E,4,),"")</f>
        <v/>
      </c>
    </row>
    <row r="1366" spans="1:6" x14ac:dyDescent="0.3">
      <c r="A1366" s="97" t="s">
        <v>3474</v>
      </c>
      <c r="B1366" s="97">
        <f t="shared" si="21"/>
        <v>301</v>
      </c>
      <c r="C1366" s="142" t="s">
        <v>3475</v>
      </c>
      <c r="D1366" s="142" t="s">
        <v>3419</v>
      </c>
      <c r="E1366" s="97"/>
      <c r="F1366" s="97" t="str">
        <f>IFERROR(VLOOKUP(A1366,'BPT List'!B:E,4,),"")</f>
        <v/>
      </c>
    </row>
    <row r="1367" spans="1:6" x14ac:dyDescent="0.3">
      <c r="A1367" s="97" t="s">
        <v>3476</v>
      </c>
      <c r="B1367" s="97">
        <f t="shared" si="21"/>
        <v>287</v>
      </c>
      <c r="C1367" s="142" t="s">
        <v>3477</v>
      </c>
      <c r="D1367" s="142" t="s">
        <v>3419</v>
      </c>
      <c r="E1367" s="97"/>
      <c r="F1367" s="97" t="str">
        <f>IFERROR(VLOOKUP(A1367,'BPT List'!B:E,4,),"")</f>
        <v/>
      </c>
    </row>
    <row r="1368" spans="1:6" x14ac:dyDescent="0.3">
      <c r="A1368" s="97" t="s">
        <v>3478</v>
      </c>
      <c r="B1368" s="97">
        <f t="shared" si="21"/>
        <v>288</v>
      </c>
      <c r="C1368" s="142" t="s">
        <v>3479</v>
      </c>
      <c r="D1368" s="142" t="s">
        <v>3419</v>
      </c>
      <c r="E1368" s="97"/>
      <c r="F1368" s="97" t="str">
        <f>IFERROR(VLOOKUP(A1368,'BPT List'!B:E,4,),"")</f>
        <v/>
      </c>
    </row>
    <row r="1369" spans="1:6" x14ac:dyDescent="0.3">
      <c r="A1369" s="97" t="s">
        <v>3480</v>
      </c>
      <c r="B1369" s="97">
        <f t="shared" si="21"/>
        <v>289</v>
      </c>
      <c r="C1369" s="142" t="s">
        <v>3481</v>
      </c>
      <c r="D1369" s="142" t="s">
        <v>3419</v>
      </c>
      <c r="E1369" s="97"/>
      <c r="F1369" s="97" t="str">
        <f>IFERROR(VLOOKUP(A1369,'BPT List'!B:E,4,),"")</f>
        <v>YES</v>
      </c>
    </row>
    <row r="1370" spans="1:6" x14ac:dyDescent="0.3">
      <c r="A1370" s="97" t="s">
        <v>3482</v>
      </c>
      <c r="B1370" s="97">
        <f t="shared" si="21"/>
        <v>302</v>
      </c>
      <c r="C1370" s="142" t="s">
        <v>3483</v>
      </c>
      <c r="D1370" s="142" t="s">
        <v>3419</v>
      </c>
      <c r="E1370" s="97"/>
      <c r="F1370" s="97" t="str">
        <f>IFERROR(VLOOKUP(A1370,'BPT List'!B:E,4,),"")</f>
        <v/>
      </c>
    </row>
    <row r="1371" spans="1:6" x14ac:dyDescent="0.3">
      <c r="A1371" s="97" t="s">
        <v>3484</v>
      </c>
      <c r="B1371" s="97">
        <f t="shared" si="21"/>
        <v>290</v>
      </c>
      <c r="C1371" s="142" t="s">
        <v>3485</v>
      </c>
      <c r="D1371" s="142" t="s">
        <v>3419</v>
      </c>
      <c r="E1371" s="97"/>
      <c r="F1371" s="97" t="str">
        <f>IFERROR(VLOOKUP(A1371,'BPT List'!B:E,4,),"")</f>
        <v/>
      </c>
    </row>
    <row r="1372" spans="1:6" x14ac:dyDescent="0.3">
      <c r="A1372" s="97" t="s">
        <v>3486</v>
      </c>
      <c r="B1372" s="97">
        <f t="shared" si="21"/>
        <v>291</v>
      </c>
      <c r="C1372" s="142" t="s">
        <v>3487</v>
      </c>
      <c r="D1372" s="142" t="s">
        <v>3419</v>
      </c>
      <c r="E1372" s="97"/>
      <c r="F1372" s="97" t="str">
        <f>IFERROR(VLOOKUP(A1372,'BPT List'!B:E,4,),"")</f>
        <v/>
      </c>
    </row>
    <row r="1373" spans="1:6" x14ac:dyDescent="0.3">
      <c r="A1373" s="97" t="s">
        <v>3488</v>
      </c>
      <c r="B1373" s="97">
        <f t="shared" si="21"/>
        <v>293</v>
      </c>
      <c r="C1373" s="142" t="s">
        <v>3489</v>
      </c>
      <c r="D1373" s="142" t="s">
        <v>3419</v>
      </c>
      <c r="E1373" s="97"/>
      <c r="F1373" s="97" t="str">
        <f>IFERROR(VLOOKUP(A1373,'BPT List'!B:E,4,),"")</f>
        <v/>
      </c>
    </row>
    <row r="1374" spans="1:6" x14ac:dyDescent="0.3">
      <c r="A1374" s="97" t="s">
        <v>3490</v>
      </c>
      <c r="B1374" s="97">
        <f t="shared" si="21"/>
        <v>295</v>
      </c>
      <c r="C1374" s="142" t="s">
        <v>3491</v>
      </c>
      <c r="D1374" s="142" t="s">
        <v>3419</v>
      </c>
      <c r="E1374" s="97"/>
      <c r="F1374" s="97" t="str">
        <f>IFERROR(VLOOKUP(A1374,'BPT List'!B:E,4,),"")</f>
        <v/>
      </c>
    </row>
    <row r="1375" spans="1:6" x14ac:dyDescent="0.3">
      <c r="A1375" s="97" t="s">
        <v>3492</v>
      </c>
      <c r="B1375" s="97">
        <f t="shared" si="21"/>
        <v>279</v>
      </c>
      <c r="C1375" s="142" t="s">
        <v>3493</v>
      </c>
      <c r="D1375" s="142" t="s">
        <v>3419</v>
      </c>
      <c r="E1375" s="97"/>
      <c r="F1375" s="97" t="str">
        <f>IFERROR(VLOOKUP(A1375,'BPT List'!B:E,4,),"")</f>
        <v/>
      </c>
    </row>
    <row r="1376" spans="1:6" x14ac:dyDescent="0.3">
      <c r="A1376" s="97" t="s">
        <v>3494</v>
      </c>
      <c r="B1376" s="97">
        <f t="shared" si="21"/>
        <v>296</v>
      </c>
      <c r="C1376" s="142" t="s">
        <v>3495</v>
      </c>
      <c r="D1376" s="142" t="s">
        <v>3419</v>
      </c>
      <c r="E1376" s="97"/>
      <c r="F1376" s="97" t="str">
        <f>IFERROR(VLOOKUP(A1376,'BPT List'!B:E,4,),"")</f>
        <v>YES</v>
      </c>
    </row>
    <row r="1377" spans="1:6" x14ac:dyDescent="0.3">
      <c r="A1377" s="97" t="s">
        <v>3496</v>
      </c>
      <c r="B1377" s="97">
        <f t="shared" si="21"/>
        <v>298</v>
      </c>
      <c r="C1377" s="142" t="s">
        <v>3497</v>
      </c>
      <c r="D1377" s="142" t="s">
        <v>3419</v>
      </c>
      <c r="E1377" s="97"/>
      <c r="F1377" s="97" t="str">
        <f>IFERROR(VLOOKUP(A1377,'BPT List'!B:E,4,),"")</f>
        <v>YES</v>
      </c>
    </row>
    <row r="1378" spans="1:6" x14ac:dyDescent="0.3">
      <c r="A1378" s="97" t="s">
        <v>3498</v>
      </c>
      <c r="B1378" s="97">
        <f t="shared" si="21"/>
        <v>299</v>
      </c>
      <c r="C1378" s="142" t="s">
        <v>3499</v>
      </c>
      <c r="D1378" s="142" t="s">
        <v>3419</v>
      </c>
      <c r="E1378" s="97"/>
      <c r="F1378" s="97" t="str">
        <f>IFERROR(VLOOKUP(A1378,'BPT List'!B:E,4,),"")</f>
        <v/>
      </c>
    </row>
    <row r="1379" spans="1:6" x14ac:dyDescent="0.3">
      <c r="A1379" s="97" t="s">
        <v>3500</v>
      </c>
      <c r="B1379" s="97">
        <f t="shared" si="21"/>
        <v>3408</v>
      </c>
      <c r="C1379" s="142" t="s">
        <v>3501</v>
      </c>
      <c r="D1379" s="142" t="s">
        <v>3502</v>
      </c>
      <c r="E1379" s="97" t="s">
        <v>672</v>
      </c>
      <c r="F1379" s="97" t="str">
        <f>IFERROR(VLOOKUP(A1379,'BPT List'!B:E,4,),"")</f>
        <v/>
      </c>
    </row>
    <row r="1380" spans="1:6" x14ac:dyDescent="0.3">
      <c r="A1380" s="97" t="s">
        <v>3503</v>
      </c>
      <c r="B1380" s="97">
        <f t="shared" si="21"/>
        <v>3410</v>
      </c>
      <c r="C1380" s="142" t="s">
        <v>3504</v>
      </c>
      <c r="D1380" s="142" t="s">
        <v>3502</v>
      </c>
      <c r="E1380" s="97" t="s">
        <v>672</v>
      </c>
      <c r="F1380" s="97" t="str">
        <f>IFERROR(VLOOKUP(A1380,'BPT List'!B:E,4,),"")</f>
        <v/>
      </c>
    </row>
    <row r="1381" spans="1:6" x14ac:dyDescent="0.3">
      <c r="A1381" s="97" t="s">
        <v>3505</v>
      </c>
      <c r="B1381" s="97">
        <f t="shared" si="21"/>
        <v>3537</v>
      </c>
      <c r="C1381" s="142" t="s">
        <v>3506</v>
      </c>
      <c r="D1381" s="142" t="s">
        <v>3502</v>
      </c>
      <c r="E1381" s="97" t="s">
        <v>672</v>
      </c>
      <c r="F1381" s="97" t="str">
        <f>IFERROR(VLOOKUP(A1381,'BPT List'!B:E,4,),"")</f>
        <v/>
      </c>
    </row>
    <row r="1382" spans="1:6" x14ac:dyDescent="0.3">
      <c r="A1382" s="97" t="s">
        <v>3507</v>
      </c>
      <c r="B1382" s="97">
        <f t="shared" si="21"/>
        <v>3414</v>
      </c>
      <c r="C1382" s="142" t="s">
        <v>3508</v>
      </c>
      <c r="D1382" s="142" t="s">
        <v>3502</v>
      </c>
      <c r="E1382" s="97" t="s">
        <v>672</v>
      </c>
      <c r="F1382" s="97" t="str">
        <f>IFERROR(VLOOKUP(A1382,'BPT List'!B:E,4,),"")</f>
        <v/>
      </c>
    </row>
    <row r="1383" spans="1:6" x14ac:dyDescent="0.3">
      <c r="A1383" s="97" t="s">
        <v>3509</v>
      </c>
      <c r="B1383" s="97">
        <f t="shared" si="21"/>
        <v>3416</v>
      </c>
      <c r="C1383" s="142" t="s">
        <v>3510</v>
      </c>
      <c r="D1383" s="142" t="s">
        <v>3502</v>
      </c>
      <c r="E1383" s="97" t="s">
        <v>672</v>
      </c>
      <c r="F1383" s="97" t="str">
        <f>IFERROR(VLOOKUP(A1383,'BPT List'!B:E,4,),"")</f>
        <v/>
      </c>
    </row>
    <row r="1384" spans="1:6" x14ac:dyDescent="0.3">
      <c r="A1384" s="97" t="s">
        <v>3511</v>
      </c>
      <c r="B1384" s="97">
        <f t="shared" si="21"/>
        <v>3534</v>
      </c>
      <c r="C1384" s="142" t="s">
        <v>3512</v>
      </c>
      <c r="D1384" s="142" t="s">
        <v>3502</v>
      </c>
      <c r="E1384" s="97" t="s">
        <v>672</v>
      </c>
      <c r="F1384" s="97" t="str">
        <f>IFERROR(VLOOKUP(A1384,'BPT List'!B:E,4,),"")</f>
        <v/>
      </c>
    </row>
    <row r="1385" spans="1:6" x14ac:dyDescent="0.3">
      <c r="A1385" s="97" t="s">
        <v>3513</v>
      </c>
      <c r="B1385" s="97">
        <f t="shared" si="21"/>
        <v>3588</v>
      </c>
      <c r="C1385" s="142" t="s">
        <v>3514</v>
      </c>
      <c r="D1385" s="142" t="s">
        <v>3502</v>
      </c>
      <c r="E1385" s="97" t="s">
        <v>672</v>
      </c>
      <c r="F1385" s="97" t="str">
        <f>IFERROR(VLOOKUP(A1385,'BPT List'!B:E,4,),"")</f>
        <v/>
      </c>
    </row>
    <row r="1386" spans="1:6" x14ac:dyDescent="0.3">
      <c r="A1386" s="97" t="s">
        <v>3515</v>
      </c>
      <c r="B1386" s="97">
        <f t="shared" si="21"/>
        <v>3706</v>
      </c>
      <c r="C1386" s="142" t="s">
        <v>3516</v>
      </c>
      <c r="D1386" s="142" t="s">
        <v>3502</v>
      </c>
      <c r="E1386" s="97" t="s">
        <v>672</v>
      </c>
      <c r="F1386" s="97" t="str">
        <f>IFERROR(VLOOKUP(A1386,'BPT List'!B:E,4,),"")</f>
        <v/>
      </c>
    </row>
    <row r="1387" spans="1:6" x14ac:dyDescent="0.3">
      <c r="A1387" s="97" t="s">
        <v>3517</v>
      </c>
      <c r="B1387" s="97">
        <f t="shared" si="21"/>
        <v>3470</v>
      </c>
      <c r="C1387" s="142" t="s">
        <v>3518</v>
      </c>
      <c r="D1387" s="142" t="s">
        <v>3502</v>
      </c>
      <c r="E1387" s="97" t="s">
        <v>672</v>
      </c>
      <c r="F1387" s="97" t="str">
        <f>IFERROR(VLOOKUP(A1387,'BPT List'!B:E,4,),"")</f>
        <v/>
      </c>
    </row>
    <row r="1388" spans="1:6" x14ac:dyDescent="0.3">
      <c r="A1388" s="97" t="s">
        <v>3519</v>
      </c>
      <c r="B1388" s="97">
        <f t="shared" si="21"/>
        <v>3632</v>
      </c>
      <c r="C1388" s="142" t="s">
        <v>3520</v>
      </c>
      <c r="D1388" s="142" t="s">
        <v>3502</v>
      </c>
      <c r="E1388" s="97" t="s">
        <v>672</v>
      </c>
      <c r="F1388" s="97" t="str">
        <f>IFERROR(VLOOKUP(A1388,'BPT List'!B:E,4,),"")</f>
        <v/>
      </c>
    </row>
    <row r="1389" spans="1:6" x14ac:dyDescent="0.3">
      <c r="A1389" s="97" t="s">
        <v>3521</v>
      </c>
      <c r="B1389" s="97">
        <f t="shared" si="21"/>
        <v>3426</v>
      </c>
      <c r="C1389" s="142" t="s">
        <v>3522</v>
      </c>
      <c r="D1389" s="142" t="s">
        <v>3502</v>
      </c>
      <c r="E1389" s="97" t="s">
        <v>672</v>
      </c>
      <c r="F1389" s="97" t="str">
        <f>IFERROR(VLOOKUP(A1389,'BPT List'!B:E,4,),"")</f>
        <v/>
      </c>
    </row>
    <row r="1390" spans="1:6" x14ac:dyDescent="0.3">
      <c r="A1390" s="97" t="s">
        <v>3523</v>
      </c>
      <c r="B1390" s="97">
        <f t="shared" si="21"/>
        <v>3427</v>
      </c>
      <c r="C1390" s="142" t="s">
        <v>3524</v>
      </c>
      <c r="D1390" s="142" t="s">
        <v>3502</v>
      </c>
      <c r="E1390" s="97" t="s">
        <v>672</v>
      </c>
      <c r="F1390" s="97" t="str">
        <f>IFERROR(VLOOKUP(A1390,'BPT List'!B:E,4,),"")</f>
        <v>YES</v>
      </c>
    </row>
    <row r="1391" spans="1:6" x14ac:dyDescent="0.3">
      <c r="A1391" s="97" t="s">
        <v>3525</v>
      </c>
      <c r="B1391" s="97">
        <f t="shared" si="21"/>
        <v>3429</v>
      </c>
      <c r="C1391" s="142" t="s">
        <v>3526</v>
      </c>
      <c r="D1391" s="142" t="s">
        <v>3502</v>
      </c>
      <c r="E1391" s="97" t="s">
        <v>672</v>
      </c>
      <c r="F1391" s="97" t="str">
        <f>IFERROR(VLOOKUP(A1391,'BPT List'!B:E,4,),"")</f>
        <v>YES</v>
      </c>
    </row>
    <row r="1392" spans="1:6" x14ac:dyDescent="0.3">
      <c r="A1392" s="97" t="s">
        <v>3527</v>
      </c>
      <c r="B1392" s="97">
        <f t="shared" si="21"/>
        <v>3431</v>
      </c>
      <c r="C1392" s="142" t="s">
        <v>3528</v>
      </c>
      <c r="D1392" s="142" t="s">
        <v>3502</v>
      </c>
      <c r="E1392" s="97" t="s">
        <v>672</v>
      </c>
      <c r="F1392" s="97" t="str">
        <f>IFERROR(VLOOKUP(A1392,'BPT List'!B:E,4,),"")</f>
        <v/>
      </c>
    </row>
    <row r="1393" spans="1:6" x14ac:dyDescent="0.3">
      <c r="A1393" s="97" t="s">
        <v>3529</v>
      </c>
      <c r="B1393" s="97">
        <f t="shared" si="21"/>
        <v>3433</v>
      </c>
      <c r="C1393" s="142" t="s">
        <v>3530</v>
      </c>
      <c r="D1393" s="142" t="s">
        <v>3502</v>
      </c>
      <c r="E1393" s="97" t="s">
        <v>672</v>
      </c>
      <c r="F1393" s="97" t="str">
        <f>IFERROR(VLOOKUP(A1393,'BPT List'!B:E,4,),"")</f>
        <v/>
      </c>
    </row>
    <row r="1394" spans="1:6" x14ac:dyDescent="0.3">
      <c r="A1394" s="97" t="s">
        <v>3531</v>
      </c>
      <c r="B1394" s="97">
        <f t="shared" si="21"/>
        <v>3651</v>
      </c>
      <c r="C1394" s="142" t="s">
        <v>3532</v>
      </c>
      <c r="D1394" s="142" t="s">
        <v>3502</v>
      </c>
      <c r="E1394" s="97" t="s">
        <v>672</v>
      </c>
      <c r="F1394" s="97" t="str">
        <f>IFERROR(VLOOKUP(A1394,'BPT List'!B:E,4,),"")</f>
        <v/>
      </c>
    </row>
    <row r="1395" spans="1:6" x14ac:dyDescent="0.3">
      <c r="A1395" s="97" t="s">
        <v>3533</v>
      </c>
      <c r="B1395" s="97">
        <f t="shared" si="21"/>
        <v>3587</v>
      </c>
      <c r="C1395" s="142" t="s">
        <v>3534</v>
      </c>
      <c r="D1395" s="142" t="s">
        <v>3502</v>
      </c>
      <c r="E1395" s="97" t="s">
        <v>672</v>
      </c>
      <c r="F1395" s="97" t="str">
        <f>IFERROR(VLOOKUP(A1395,'BPT List'!B:E,4,),"")</f>
        <v/>
      </c>
    </row>
    <row r="1396" spans="1:6" x14ac:dyDescent="0.3">
      <c r="A1396" s="97" t="s">
        <v>3535</v>
      </c>
      <c r="B1396" s="97">
        <f t="shared" si="21"/>
        <v>3454</v>
      </c>
      <c r="C1396" s="142" t="s">
        <v>3536</v>
      </c>
      <c r="D1396" s="142" t="s">
        <v>3502</v>
      </c>
      <c r="E1396" s="97" t="s">
        <v>672</v>
      </c>
      <c r="F1396" s="97" t="str">
        <f>IFERROR(VLOOKUP(A1396,'BPT List'!B:E,4,),"")</f>
        <v/>
      </c>
    </row>
    <row r="1397" spans="1:6" x14ac:dyDescent="0.3">
      <c r="A1397" s="97" t="s">
        <v>3537</v>
      </c>
      <c r="B1397" s="97">
        <f t="shared" si="21"/>
        <v>3582</v>
      </c>
      <c r="C1397" s="142" t="s">
        <v>3538</v>
      </c>
      <c r="D1397" s="142" t="s">
        <v>3502</v>
      </c>
      <c r="E1397" s="97" t="s">
        <v>672</v>
      </c>
      <c r="F1397" s="97" t="str">
        <f>IFERROR(VLOOKUP(A1397,'BPT List'!B:E,4,),"")</f>
        <v/>
      </c>
    </row>
    <row r="1398" spans="1:6" x14ac:dyDescent="0.3">
      <c r="A1398" s="97" t="s">
        <v>3539</v>
      </c>
      <c r="B1398" s="97">
        <f t="shared" si="21"/>
        <v>3477</v>
      </c>
      <c r="C1398" s="142" t="s">
        <v>3540</v>
      </c>
      <c r="D1398" s="142" t="s">
        <v>3502</v>
      </c>
      <c r="E1398" s="97" t="s">
        <v>672</v>
      </c>
      <c r="F1398" s="97" t="str">
        <f>IFERROR(VLOOKUP(A1398,'BPT List'!B:E,4,),"")</f>
        <v/>
      </c>
    </row>
    <row r="1399" spans="1:6" x14ac:dyDescent="0.3">
      <c r="A1399" s="97" t="s">
        <v>3541</v>
      </c>
      <c r="B1399" s="97">
        <f t="shared" si="21"/>
        <v>3435</v>
      </c>
      <c r="C1399" s="142" t="s">
        <v>3542</v>
      </c>
      <c r="D1399" s="142" t="s">
        <v>3502</v>
      </c>
      <c r="E1399" s="97" t="s">
        <v>672</v>
      </c>
      <c r="F1399" s="97" t="str">
        <f>IFERROR(VLOOKUP(A1399,'BPT List'!B:E,4,),"")</f>
        <v/>
      </c>
    </row>
    <row r="1400" spans="1:6" x14ac:dyDescent="0.3">
      <c r="A1400" s="97" t="s">
        <v>3543</v>
      </c>
      <c r="B1400" s="97">
        <f t="shared" si="21"/>
        <v>3473</v>
      </c>
      <c r="C1400" s="142" t="s">
        <v>3544</v>
      </c>
      <c r="D1400" s="142" t="s">
        <v>3502</v>
      </c>
      <c r="E1400" s="97" t="s">
        <v>672</v>
      </c>
      <c r="F1400" s="97" t="str">
        <f>IFERROR(VLOOKUP(A1400,'BPT List'!B:E,4,),"")</f>
        <v/>
      </c>
    </row>
    <row r="1401" spans="1:6" x14ac:dyDescent="0.3">
      <c r="A1401" s="97" t="s">
        <v>3545</v>
      </c>
      <c r="B1401" s="97">
        <f t="shared" si="21"/>
        <v>3415</v>
      </c>
      <c r="C1401" s="142" t="s">
        <v>3546</v>
      </c>
      <c r="D1401" s="142" t="s">
        <v>3502</v>
      </c>
      <c r="E1401" s="97" t="s">
        <v>672</v>
      </c>
      <c r="F1401" s="97" t="str">
        <f>IFERROR(VLOOKUP(A1401,'BPT List'!B:E,4,),"")</f>
        <v/>
      </c>
    </row>
    <row r="1402" spans="1:6" x14ac:dyDescent="0.3">
      <c r="A1402" s="97" t="s">
        <v>3547</v>
      </c>
      <c r="B1402" s="97">
        <f t="shared" si="21"/>
        <v>3692</v>
      </c>
      <c r="C1402" s="142" t="s">
        <v>3548</v>
      </c>
      <c r="D1402" s="142" t="s">
        <v>3502</v>
      </c>
      <c r="E1402" s="97" t="s">
        <v>672</v>
      </c>
      <c r="F1402" s="97" t="str">
        <f>IFERROR(VLOOKUP(A1402,'BPT List'!B:E,4,),"")</f>
        <v/>
      </c>
    </row>
    <row r="1403" spans="1:6" x14ac:dyDescent="0.3">
      <c r="A1403" s="97" t="s">
        <v>3549</v>
      </c>
      <c r="B1403" s="97">
        <f t="shared" si="21"/>
        <v>3441</v>
      </c>
      <c r="C1403" s="142" t="s">
        <v>3550</v>
      </c>
      <c r="D1403" s="142" t="s">
        <v>3502</v>
      </c>
      <c r="E1403" s="97" t="s">
        <v>672</v>
      </c>
      <c r="F1403" s="97" t="str">
        <f>IFERROR(VLOOKUP(A1403,'BPT List'!B:E,4,),"")</f>
        <v>YES</v>
      </c>
    </row>
    <row r="1404" spans="1:6" x14ac:dyDescent="0.3">
      <c r="A1404" s="97" t="s">
        <v>3551</v>
      </c>
      <c r="B1404" s="97">
        <f t="shared" si="21"/>
        <v>3443</v>
      </c>
      <c r="C1404" s="142" t="s">
        <v>3552</v>
      </c>
      <c r="D1404" s="142" t="s">
        <v>3502</v>
      </c>
      <c r="E1404" s="97" t="s">
        <v>672</v>
      </c>
      <c r="F1404" s="97" t="str">
        <f>IFERROR(VLOOKUP(A1404,'BPT List'!B:E,4,),"")</f>
        <v/>
      </c>
    </row>
    <row r="1405" spans="1:6" x14ac:dyDescent="0.3">
      <c r="A1405" s="97" t="s">
        <v>3553</v>
      </c>
      <c r="B1405" s="97">
        <f t="shared" si="21"/>
        <v>3444</v>
      </c>
      <c r="C1405" s="142" t="s">
        <v>3554</v>
      </c>
      <c r="D1405" s="142" t="s">
        <v>3502</v>
      </c>
      <c r="E1405" s="97" t="s">
        <v>672</v>
      </c>
      <c r="F1405" s="97" t="str">
        <f>IFERROR(VLOOKUP(A1405,'BPT List'!B:E,4,),"")</f>
        <v/>
      </c>
    </row>
    <row r="1406" spans="1:6" x14ac:dyDescent="0.3">
      <c r="A1406" s="97" t="s">
        <v>3555</v>
      </c>
      <c r="B1406" s="97">
        <f t="shared" si="21"/>
        <v>3481</v>
      </c>
      <c r="C1406" s="142" t="s">
        <v>3556</v>
      </c>
      <c r="D1406" s="142" t="s">
        <v>3502</v>
      </c>
      <c r="E1406" s="97" t="s">
        <v>672</v>
      </c>
      <c r="F1406" s="97" t="str">
        <f>IFERROR(VLOOKUP(A1406,'BPT List'!B:E,4,),"")</f>
        <v/>
      </c>
    </row>
    <row r="1407" spans="1:6" x14ac:dyDescent="0.3">
      <c r="A1407" s="97" t="s">
        <v>3557</v>
      </c>
      <c r="B1407" s="97">
        <f t="shared" si="21"/>
        <v>3418</v>
      </c>
      <c r="C1407" s="142" t="s">
        <v>3558</v>
      </c>
      <c r="D1407" s="142" t="s">
        <v>3502</v>
      </c>
      <c r="E1407" s="97" t="s">
        <v>672</v>
      </c>
      <c r="F1407" s="97" t="str">
        <f>IFERROR(VLOOKUP(A1407,'BPT List'!B:E,4,),"")</f>
        <v/>
      </c>
    </row>
    <row r="1408" spans="1:6" x14ac:dyDescent="0.3">
      <c r="A1408" s="97" t="s">
        <v>3559</v>
      </c>
      <c r="B1408" s="97">
        <f t="shared" si="21"/>
        <v>3446</v>
      </c>
      <c r="C1408" s="142" t="s">
        <v>3560</v>
      </c>
      <c r="D1408" s="142" t="s">
        <v>3502</v>
      </c>
      <c r="E1408" s="97" t="s">
        <v>672</v>
      </c>
      <c r="F1408" s="97" t="str">
        <f>IFERROR(VLOOKUP(A1408,'BPT List'!B:E,4,),"")</f>
        <v/>
      </c>
    </row>
    <row r="1409" spans="1:6" x14ac:dyDescent="0.3">
      <c r="A1409" s="97" t="s">
        <v>3561</v>
      </c>
      <c r="B1409" s="97">
        <f t="shared" si="21"/>
        <v>3447</v>
      </c>
      <c r="C1409" s="142" t="s">
        <v>3562</v>
      </c>
      <c r="D1409" s="142" t="s">
        <v>3502</v>
      </c>
      <c r="E1409" s="97" t="s">
        <v>672</v>
      </c>
      <c r="F1409" s="97" t="str">
        <f>IFERROR(VLOOKUP(A1409,'BPT List'!B:E,4,),"")</f>
        <v/>
      </c>
    </row>
    <row r="1410" spans="1:6" x14ac:dyDescent="0.3">
      <c r="A1410" s="97" t="s">
        <v>3563</v>
      </c>
      <c r="B1410" s="97">
        <f t="shared" si="21"/>
        <v>3448</v>
      </c>
      <c r="C1410" s="142" t="s">
        <v>3564</v>
      </c>
      <c r="D1410" s="142" t="s">
        <v>3502</v>
      </c>
      <c r="E1410" s="97" t="s">
        <v>672</v>
      </c>
      <c r="F1410" s="97" t="str">
        <f>IFERROR(VLOOKUP(A1410,'BPT List'!B:E,4,),"")</f>
        <v/>
      </c>
    </row>
    <row r="1411" spans="1:6" x14ac:dyDescent="0.3">
      <c r="A1411" s="97" t="s">
        <v>3565</v>
      </c>
      <c r="B1411" s="97">
        <f t="shared" ref="B1411:B1474" si="22">VALUE(RIGHT(A1411,4))</f>
        <v>3449</v>
      </c>
      <c r="C1411" s="142" t="s">
        <v>3566</v>
      </c>
      <c r="D1411" s="142" t="s">
        <v>3502</v>
      </c>
      <c r="E1411" s="97" t="s">
        <v>672</v>
      </c>
      <c r="F1411" s="97" t="str">
        <f>IFERROR(VLOOKUP(A1411,'BPT List'!B:E,4,),"")</f>
        <v/>
      </c>
    </row>
    <row r="1412" spans="1:6" x14ac:dyDescent="0.3">
      <c r="A1412" s="97" t="s">
        <v>3567</v>
      </c>
      <c r="B1412" s="97">
        <f t="shared" si="22"/>
        <v>3623</v>
      </c>
      <c r="C1412" s="142" t="s">
        <v>3568</v>
      </c>
      <c r="D1412" s="142" t="s">
        <v>3502</v>
      </c>
      <c r="E1412" s="97" t="s">
        <v>672</v>
      </c>
      <c r="F1412" s="97" t="str">
        <f>IFERROR(VLOOKUP(A1412,'BPT List'!B:E,4,),"")</f>
        <v/>
      </c>
    </row>
    <row r="1413" spans="1:6" x14ac:dyDescent="0.3">
      <c r="A1413" s="97" t="s">
        <v>3569</v>
      </c>
      <c r="B1413" s="97">
        <f t="shared" si="22"/>
        <v>3530</v>
      </c>
      <c r="C1413" s="142" t="s">
        <v>3570</v>
      </c>
      <c r="D1413" s="142" t="s">
        <v>3502</v>
      </c>
      <c r="E1413" s="97" t="s">
        <v>672</v>
      </c>
      <c r="F1413" s="97" t="str">
        <f>IFERROR(VLOOKUP(A1413,'BPT List'!B:E,4,),"")</f>
        <v/>
      </c>
    </row>
    <row r="1414" spans="1:6" x14ac:dyDescent="0.3">
      <c r="A1414" s="97" t="s">
        <v>3571</v>
      </c>
      <c r="B1414" s="97">
        <f t="shared" si="22"/>
        <v>3450</v>
      </c>
      <c r="C1414" s="142" t="s">
        <v>3572</v>
      </c>
      <c r="D1414" s="142" t="s">
        <v>3502</v>
      </c>
      <c r="E1414" s="97" t="s">
        <v>672</v>
      </c>
      <c r="F1414" s="97" t="str">
        <f>IFERROR(VLOOKUP(A1414,'BPT List'!B:E,4,),"")</f>
        <v/>
      </c>
    </row>
    <row r="1415" spans="1:6" x14ac:dyDescent="0.3">
      <c r="A1415" s="97" t="s">
        <v>3573</v>
      </c>
      <c r="B1415" s="97">
        <f t="shared" si="22"/>
        <v>3719</v>
      </c>
      <c r="C1415" s="142" t="s">
        <v>3574</v>
      </c>
      <c r="D1415" s="142" t="s">
        <v>3502</v>
      </c>
      <c r="E1415" s="97" t="s">
        <v>672</v>
      </c>
      <c r="F1415" s="97" t="str">
        <f>IFERROR(VLOOKUP(A1415,'BPT List'!B:E,4,),"")</f>
        <v/>
      </c>
    </row>
    <row r="1416" spans="1:6" x14ac:dyDescent="0.3">
      <c r="A1416" s="97" t="s">
        <v>3575</v>
      </c>
      <c r="B1416" s="97">
        <f t="shared" si="22"/>
        <v>3452</v>
      </c>
      <c r="C1416" s="142" t="s">
        <v>3576</v>
      </c>
      <c r="D1416" s="142" t="s">
        <v>3502</v>
      </c>
      <c r="E1416" s="97" t="s">
        <v>672</v>
      </c>
      <c r="F1416" s="97" t="str">
        <f>IFERROR(VLOOKUP(A1416,'BPT List'!B:E,4,),"")</f>
        <v/>
      </c>
    </row>
    <row r="1417" spans="1:6" x14ac:dyDescent="0.3">
      <c r="A1417" s="97" t="s">
        <v>3577</v>
      </c>
      <c r="B1417" s="97">
        <f t="shared" si="22"/>
        <v>726</v>
      </c>
      <c r="C1417" s="142" t="s">
        <v>3578</v>
      </c>
      <c r="D1417" s="142" t="s">
        <v>3579</v>
      </c>
      <c r="E1417" s="97"/>
      <c r="F1417" s="97" t="str">
        <f>IFERROR(VLOOKUP(A1417,'BPT List'!B:E,4,),"")</f>
        <v/>
      </c>
    </row>
    <row r="1418" spans="1:6" x14ac:dyDescent="0.3">
      <c r="A1418" s="97" t="s">
        <v>3580</v>
      </c>
      <c r="B1418" s="97">
        <f t="shared" si="22"/>
        <v>728</v>
      </c>
      <c r="C1418" s="142" t="s">
        <v>3581</v>
      </c>
      <c r="D1418" s="142" t="s">
        <v>3579</v>
      </c>
      <c r="E1418" s="97"/>
      <c r="F1418" s="97" t="str">
        <f>IFERROR(VLOOKUP(A1418,'BPT List'!B:E,4,),"")</f>
        <v/>
      </c>
    </row>
    <row r="1419" spans="1:6" x14ac:dyDescent="0.3">
      <c r="A1419" s="97" t="s">
        <v>3582</v>
      </c>
      <c r="B1419" s="97">
        <f t="shared" si="22"/>
        <v>729</v>
      </c>
      <c r="C1419" s="142" t="s">
        <v>3583</v>
      </c>
      <c r="D1419" s="142" t="s">
        <v>3579</v>
      </c>
      <c r="E1419" s="97"/>
      <c r="F1419" s="97" t="str">
        <f>IFERROR(VLOOKUP(A1419,'BPT List'!B:E,4,),"")</f>
        <v/>
      </c>
    </row>
    <row r="1420" spans="1:6" x14ac:dyDescent="0.3">
      <c r="A1420" s="97" t="s">
        <v>3584</v>
      </c>
      <c r="B1420" s="97">
        <f t="shared" si="22"/>
        <v>730</v>
      </c>
      <c r="C1420" s="142" t="s">
        <v>3585</v>
      </c>
      <c r="D1420" s="142" t="s">
        <v>3579</v>
      </c>
      <c r="E1420" s="97"/>
      <c r="F1420" s="97" t="str">
        <f>IFERROR(VLOOKUP(A1420,'BPT List'!B:E,4,),"")</f>
        <v/>
      </c>
    </row>
    <row r="1421" spans="1:6" x14ac:dyDescent="0.3">
      <c r="A1421" s="97" t="s">
        <v>3586</v>
      </c>
      <c r="B1421" s="97">
        <f t="shared" si="22"/>
        <v>731</v>
      </c>
      <c r="C1421" s="142" t="s">
        <v>3587</v>
      </c>
      <c r="D1421" s="142" t="s">
        <v>3579</v>
      </c>
      <c r="E1421" s="97"/>
      <c r="F1421" s="97" t="str">
        <f>IFERROR(VLOOKUP(A1421,'BPT List'!B:E,4,),"")</f>
        <v/>
      </c>
    </row>
    <row r="1422" spans="1:6" x14ac:dyDescent="0.3">
      <c r="A1422" s="97" t="s">
        <v>3588</v>
      </c>
      <c r="B1422" s="97">
        <f t="shared" si="22"/>
        <v>732</v>
      </c>
      <c r="C1422" s="142" t="s">
        <v>3589</v>
      </c>
      <c r="D1422" s="142" t="s">
        <v>3579</v>
      </c>
      <c r="E1422" s="97"/>
      <c r="F1422" s="97" t="str">
        <f>IFERROR(VLOOKUP(A1422,'BPT List'!B:E,4,),"")</f>
        <v/>
      </c>
    </row>
    <row r="1423" spans="1:6" x14ac:dyDescent="0.3">
      <c r="A1423" s="97" t="s">
        <v>3590</v>
      </c>
      <c r="B1423" s="97">
        <f t="shared" si="22"/>
        <v>734</v>
      </c>
      <c r="C1423" s="142" t="s">
        <v>3591</v>
      </c>
      <c r="D1423" s="142" t="s">
        <v>3579</v>
      </c>
      <c r="E1423" s="97"/>
      <c r="F1423" s="97" t="str">
        <f>IFERROR(VLOOKUP(A1423,'BPT List'!B:E,4,),"")</f>
        <v/>
      </c>
    </row>
    <row r="1424" spans="1:6" x14ac:dyDescent="0.3">
      <c r="A1424" s="97" t="s">
        <v>3592</v>
      </c>
      <c r="B1424" s="97">
        <f t="shared" si="22"/>
        <v>735</v>
      </c>
      <c r="C1424" s="142" t="s">
        <v>3593</v>
      </c>
      <c r="D1424" s="142" t="s">
        <v>3579</v>
      </c>
      <c r="E1424" s="97"/>
      <c r="F1424" s="97" t="str">
        <f>IFERROR(VLOOKUP(A1424,'BPT List'!B:E,4,),"")</f>
        <v/>
      </c>
    </row>
    <row r="1425" spans="1:6" x14ac:dyDescent="0.3">
      <c r="A1425" s="97" t="s">
        <v>3594</v>
      </c>
      <c r="B1425" s="97">
        <f t="shared" si="22"/>
        <v>736</v>
      </c>
      <c r="C1425" s="142" t="s">
        <v>3595</v>
      </c>
      <c r="D1425" s="142" t="s">
        <v>3579</v>
      </c>
      <c r="E1425" s="97"/>
      <c r="F1425" s="97" t="str">
        <f>IFERROR(VLOOKUP(A1425,'BPT List'!B:E,4,),"")</f>
        <v/>
      </c>
    </row>
    <row r="1426" spans="1:6" x14ac:dyDescent="0.3">
      <c r="A1426" s="97" t="s">
        <v>3596</v>
      </c>
      <c r="B1426" s="97">
        <f t="shared" si="22"/>
        <v>737</v>
      </c>
      <c r="C1426" s="142" t="s">
        <v>3597</v>
      </c>
      <c r="D1426" s="142" t="s">
        <v>3579</v>
      </c>
      <c r="E1426" s="97"/>
      <c r="F1426" s="97" t="str">
        <f>IFERROR(VLOOKUP(A1426,'BPT List'!B:E,4,),"")</f>
        <v/>
      </c>
    </row>
    <row r="1427" spans="1:6" x14ac:dyDescent="0.3">
      <c r="A1427" s="97" t="s">
        <v>3598</v>
      </c>
      <c r="B1427" s="97">
        <f t="shared" si="22"/>
        <v>738</v>
      </c>
      <c r="C1427" s="142" t="s">
        <v>3599</v>
      </c>
      <c r="D1427" s="142" t="s">
        <v>3579</v>
      </c>
      <c r="E1427" s="97"/>
      <c r="F1427" s="97" t="str">
        <f>IFERROR(VLOOKUP(A1427,'BPT List'!B:E,4,),"")</f>
        <v/>
      </c>
    </row>
    <row r="1428" spans="1:6" x14ac:dyDescent="0.3">
      <c r="A1428" s="97" t="s">
        <v>3600</v>
      </c>
      <c r="B1428" s="97">
        <f t="shared" si="22"/>
        <v>740</v>
      </c>
      <c r="C1428" s="142" t="s">
        <v>3601</v>
      </c>
      <c r="D1428" s="142" t="s">
        <v>3579</v>
      </c>
      <c r="E1428" s="97"/>
      <c r="F1428" s="97" t="str">
        <f>IFERROR(VLOOKUP(A1428,'BPT List'!B:E,4,),"")</f>
        <v/>
      </c>
    </row>
    <row r="1429" spans="1:6" x14ac:dyDescent="0.3">
      <c r="A1429" s="97" t="s">
        <v>3602</v>
      </c>
      <c r="B1429" s="97">
        <f t="shared" si="22"/>
        <v>741</v>
      </c>
      <c r="C1429" s="142" t="s">
        <v>3603</v>
      </c>
      <c r="D1429" s="142" t="s">
        <v>3579</v>
      </c>
      <c r="E1429" s="97"/>
      <c r="F1429" s="97" t="str">
        <f>IFERROR(VLOOKUP(A1429,'BPT List'!B:E,4,),"")</f>
        <v/>
      </c>
    </row>
    <row r="1430" spans="1:6" x14ac:dyDescent="0.3">
      <c r="A1430" s="97" t="s">
        <v>3604</v>
      </c>
      <c r="B1430" s="97">
        <f t="shared" si="22"/>
        <v>743</v>
      </c>
      <c r="C1430" s="142" t="s">
        <v>3605</v>
      </c>
      <c r="D1430" s="142" t="s">
        <v>3579</v>
      </c>
      <c r="E1430" s="97"/>
      <c r="F1430" s="97" t="str">
        <f>IFERROR(VLOOKUP(A1430,'BPT List'!B:E,4,),"")</f>
        <v/>
      </c>
    </row>
    <row r="1431" spans="1:6" x14ac:dyDescent="0.3">
      <c r="A1431" s="97" t="s">
        <v>3606</v>
      </c>
      <c r="B1431" s="97">
        <f t="shared" si="22"/>
        <v>744</v>
      </c>
      <c r="C1431" s="142" t="s">
        <v>3607</v>
      </c>
      <c r="D1431" s="142" t="s">
        <v>3579</v>
      </c>
      <c r="E1431" s="97"/>
      <c r="F1431" s="97" t="str">
        <f>IFERROR(VLOOKUP(A1431,'BPT List'!B:E,4,),"")</f>
        <v>YES</v>
      </c>
    </row>
    <row r="1432" spans="1:6" x14ac:dyDescent="0.3">
      <c r="A1432" s="97" t="s">
        <v>3608</v>
      </c>
      <c r="B1432" s="97">
        <f t="shared" si="22"/>
        <v>745</v>
      </c>
      <c r="C1432" s="142" t="s">
        <v>3609</v>
      </c>
      <c r="D1432" s="142" t="s">
        <v>3579</v>
      </c>
      <c r="E1432" s="97"/>
      <c r="F1432" s="97" t="str">
        <f>IFERROR(VLOOKUP(A1432,'BPT List'!B:E,4,),"")</f>
        <v/>
      </c>
    </row>
    <row r="1433" spans="1:6" x14ac:dyDescent="0.3">
      <c r="A1433" s="97" t="s">
        <v>3610</v>
      </c>
      <c r="B1433" s="97">
        <f t="shared" si="22"/>
        <v>746</v>
      </c>
      <c r="C1433" s="142" t="s">
        <v>3611</v>
      </c>
      <c r="D1433" s="142" t="s">
        <v>3579</v>
      </c>
      <c r="E1433" s="97"/>
      <c r="F1433" s="97" t="str">
        <f>IFERROR(VLOOKUP(A1433,'BPT List'!B:E,4,),"")</f>
        <v/>
      </c>
    </row>
    <row r="1434" spans="1:6" x14ac:dyDescent="0.3">
      <c r="A1434" s="97" t="s">
        <v>3612</v>
      </c>
      <c r="B1434" s="97">
        <f t="shared" si="22"/>
        <v>749</v>
      </c>
      <c r="C1434" s="142" t="s">
        <v>3613</v>
      </c>
      <c r="D1434" s="142" t="s">
        <v>3579</v>
      </c>
      <c r="E1434" s="97"/>
      <c r="F1434" s="97" t="str">
        <f>IFERROR(VLOOKUP(A1434,'BPT List'!B:E,4,),"")</f>
        <v>YES</v>
      </c>
    </row>
    <row r="1435" spans="1:6" x14ac:dyDescent="0.3">
      <c r="A1435" s="97" t="s">
        <v>3614</v>
      </c>
      <c r="B1435" s="97">
        <f t="shared" si="22"/>
        <v>751</v>
      </c>
      <c r="C1435" s="142" t="s">
        <v>3615</v>
      </c>
      <c r="D1435" s="142" t="s">
        <v>3579</v>
      </c>
      <c r="E1435" s="97"/>
      <c r="F1435" s="97" t="str">
        <f>IFERROR(VLOOKUP(A1435,'BPT List'!B:E,4,),"")</f>
        <v/>
      </c>
    </row>
    <row r="1436" spans="1:6" x14ac:dyDescent="0.3">
      <c r="A1436" s="97" t="s">
        <v>3616</v>
      </c>
      <c r="B1436" s="97">
        <f t="shared" si="22"/>
        <v>752</v>
      </c>
      <c r="C1436" s="142" t="s">
        <v>3617</v>
      </c>
      <c r="D1436" s="142" t="s">
        <v>3579</v>
      </c>
      <c r="E1436" s="97"/>
      <c r="F1436" s="97" t="str">
        <f>IFERROR(VLOOKUP(A1436,'BPT List'!B:E,4,),"")</f>
        <v>YES</v>
      </c>
    </row>
    <row r="1437" spans="1:6" x14ac:dyDescent="0.3">
      <c r="A1437" s="97" t="s">
        <v>3618</v>
      </c>
      <c r="B1437" s="97">
        <f t="shared" si="22"/>
        <v>753</v>
      </c>
      <c r="C1437" s="142" t="s">
        <v>3619</v>
      </c>
      <c r="D1437" s="142" t="s">
        <v>3579</v>
      </c>
      <c r="E1437" s="97"/>
      <c r="F1437" s="97" t="str">
        <f>IFERROR(VLOOKUP(A1437,'BPT List'!B:E,4,),"")</f>
        <v/>
      </c>
    </row>
    <row r="1438" spans="1:6" x14ac:dyDescent="0.3">
      <c r="A1438" s="97" t="s">
        <v>3620</v>
      </c>
      <c r="B1438" s="97">
        <f t="shared" si="22"/>
        <v>754</v>
      </c>
      <c r="C1438" s="142" t="s">
        <v>3621</v>
      </c>
      <c r="D1438" s="142" t="s">
        <v>3579</v>
      </c>
      <c r="E1438" s="97"/>
      <c r="F1438" s="97" t="str">
        <f>IFERROR(VLOOKUP(A1438,'BPT List'!B:E,4,),"")</f>
        <v/>
      </c>
    </row>
    <row r="1439" spans="1:6" x14ac:dyDescent="0.3">
      <c r="A1439" s="97" t="s">
        <v>3622</v>
      </c>
      <c r="B1439" s="97">
        <f t="shared" si="22"/>
        <v>755</v>
      </c>
      <c r="C1439" s="142" t="s">
        <v>3623</v>
      </c>
      <c r="D1439" s="142" t="s">
        <v>3579</v>
      </c>
      <c r="E1439" s="97"/>
      <c r="F1439" s="97" t="str">
        <f>IFERROR(VLOOKUP(A1439,'BPT List'!B:E,4,),"")</f>
        <v/>
      </c>
    </row>
    <row r="1440" spans="1:6" x14ac:dyDescent="0.3">
      <c r="A1440" s="97" t="s">
        <v>3624</v>
      </c>
      <c r="B1440" s="97">
        <f t="shared" si="22"/>
        <v>756</v>
      </c>
      <c r="C1440" s="142" t="s">
        <v>3625</v>
      </c>
      <c r="D1440" s="142" t="s">
        <v>3579</v>
      </c>
      <c r="E1440" s="97"/>
      <c r="F1440" s="97" t="str">
        <f>IFERROR(VLOOKUP(A1440,'BPT List'!B:E,4,),"")</f>
        <v/>
      </c>
    </row>
    <row r="1441" spans="1:6" x14ac:dyDescent="0.3">
      <c r="A1441" s="97" t="s">
        <v>3624</v>
      </c>
      <c r="B1441" s="97">
        <f t="shared" si="22"/>
        <v>756</v>
      </c>
      <c r="C1441" s="142" t="s">
        <v>3625</v>
      </c>
      <c r="D1441" s="142" t="s">
        <v>3579</v>
      </c>
      <c r="E1441" s="97"/>
      <c r="F1441" s="97" t="str">
        <f>IFERROR(VLOOKUP(A1441,'BPT List'!B:E,4,),"")</f>
        <v/>
      </c>
    </row>
    <row r="1442" spans="1:6" x14ac:dyDescent="0.3">
      <c r="A1442" s="97" t="s">
        <v>3626</v>
      </c>
      <c r="B1442" s="97">
        <f t="shared" si="22"/>
        <v>757</v>
      </c>
      <c r="C1442" s="142" t="s">
        <v>3627</v>
      </c>
      <c r="D1442" s="142" t="s">
        <v>3579</v>
      </c>
      <c r="E1442" s="97"/>
      <c r="F1442" s="97" t="str">
        <f>IFERROR(VLOOKUP(A1442,'BPT List'!B:E,4,),"")</f>
        <v/>
      </c>
    </row>
    <row r="1443" spans="1:6" x14ac:dyDescent="0.3">
      <c r="A1443" s="97" t="s">
        <v>3628</v>
      </c>
      <c r="B1443" s="97">
        <f t="shared" si="22"/>
        <v>758</v>
      </c>
      <c r="C1443" s="142" t="s">
        <v>3629</v>
      </c>
      <c r="D1443" s="142" t="s">
        <v>3579</v>
      </c>
      <c r="E1443" s="97"/>
      <c r="F1443" s="97" t="str">
        <f>IFERROR(VLOOKUP(A1443,'BPT List'!B:E,4,),"")</f>
        <v/>
      </c>
    </row>
    <row r="1444" spans="1:6" x14ac:dyDescent="0.3">
      <c r="A1444" s="97" t="s">
        <v>3630</v>
      </c>
      <c r="B1444" s="97">
        <f t="shared" si="22"/>
        <v>759</v>
      </c>
      <c r="C1444" s="142" t="s">
        <v>3631</v>
      </c>
      <c r="D1444" s="142" t="s">
        <v>3579</v>
      </c>
      <c r="E1444" s="97"/>
      <c r="F1444" s="97" t="str">
        <f>IFERROR(VLOOKUP(A1444,'BPT List'!B:E,4,),"")</f>
        <v/>
      </c>
    </row>
    <row r="1445" spans="1:6" x14ac:dyDescent="0.3">
      <c r="A1445" s="97" t="s">
        <v>3632</v>
      </c>
      <c r="B1445" s="97">
        <f t="shared" si="22"/>
        <v>760</v>
      </c>
      <c r="C1445" s="142" t="s">
        <v>3633</v>
      </c>
      <c r="D1445" s="142" t="s">
        <v>3579</v>
      </c>
      <c r="E1445" s="97"/>
      <c r="F1445" s="97" t="str">
        <f>IFERROR(VLOOKUP(A1445,'BPT List'!B:E,4,),"")</f>
        <v/>
      </c>
    </row>
    <row r="1446" spans="1:6" x14ac:dyDescent="0.3">
      <c r="A1446" s="97" t="s">
        <v>3634</v>
      </c>
      <c r="B1446" s="97">
        <f t="shared" si="22"/>
        <v>761</v>
      </c>
      <c r="C1446" s="142" t="s">
        <v>3635</v>
      </c>
      <c r="D1446" s="142" t="s">
        <v>3579</v>
      </c>
      <c r="E1446" s="97"/>
      <c r="F1446" s="97" t="str">
        <f>IFERROR(VLOOKUP(A1446,'BPT List'!B:E,4,),"")</f>
        <v/>
      </c>
    </row>
    <row r="1447" spans="1:6" x14ac:dyDescent="0.3">
      <c r="A1447" s="97" t="s">
        <v>3636</v>
      </c>
      <c r="B1447" s="97">
        <f t="shared" si="22"/>
        <v>763</v>
      </c>
      <c r="C1447" s="142" t="s">
        <v>3637</v>
      </c>
      <c r="D1447" s="142" t="s">
        <v>3579</v>
      </c>
      <c r="E1447" s="97"/>
      <c r="F1447" s="97" t="str">
        <f>IFERROR(VLOOKUP(A1447,'BPT List'!B:E,4,),"")</f>
        <v/>
      </c>
    </row>
    <row r="1448" spans="1:6" x14ac:dyDescent="0.3">
      <c r="A1448" s="97" t="s">
        <v>3638</v>
      </c>
      <c r="B1448" s="97">
        <f t="shared" si="22"/>
        <v>764</v>
      </c>
      <c r="C1448" s="142" t="s">
        <v>3639</v>
      </c>
      <c r="D1448" s="142" t="s">
        <v>3579</v>
      </c>
      <c r="E1448" s="97"/>
      <c r="F1448" s="97" t="str">
        <f>IFERROR(VLOOKUP(A1448,'BPT List'!B:E,4,),"")</f>
        <v/>
      </c>
    </row>
    <row r="1449" spans="1:6" x14ac:dyDescent="0.3">
      <c r="A1449" s="97" t="s">
        <v>3640</v>
      </c>
      <c r="B1449" s="97">
        <f t="shared" si="22"/>
        <v>766</v>
      </c>
      <c r="C1449" s="142" t="s">
        <v>3641</v>
      </c>
      <c r="D1449" s="142" t="s">
        <v>3579</v>
      </c>
      <c r="E1449" s="97"/>
      <c r="F1449" s="97" t="str">
        <f>IFERROR(VLOOKUP(A1449,'BPT List'!B:E,4,),"")</f>
        <v/>
      </c>
    </row>
    <row r="1450" spans="1:6" x14ac:dyDescent="0.3">
      <c r="A1450" s="97" t="s">
        <v>3642</v>
      </c>
      <c r="B1450" s="97">
        <f t="shared" si="22"/>
        <v>767</v>
      </c>
      <c r="C1450" s="142" t="s">
        <v>3643</v>
      </c>
      <c r="D1450" s="142" t="s">
        <v>3579</v>
      </c>
      <c r="E1450" s="97"/>
      <c r="F1450" s="97" t="str">
        <f>IFERROR(VLOOKUP(A1450,'BPT List'!B:E,4,),"")</f>
        <v/>
      </c>
    </row>
    <row r="1451" spans="1:6" x14ac:dyDescent="0.3">
      <c r="A1451" s="97" t="s">
        <v>3644</v>
      </c>
      <c r="B1451" s="97">
        <f t="shared" si="22"/>
        <v>768</v>
      </c>
      <c r="C1451" s="142" t="s">
        <v>3645</v>
      </c>
      <c r="D1451" s="142" t="s">
        <v>3579</v>
      </c>
      <c r="E1451" s="97"/>
      <c r="F1451" s="97" t="str">
        <f>IFERROR(VLOOKUP(A1451,'BPT List'!B:E,4,),"")</f>
        <v/>
      </c>
    </row>
    <row r="1452" spans="1:6" x14ac:dyDescent="0.3">
      <c r="A1452" s="97" t="s">
        <v>3646</v>
      </c>
      <c r="B1452" s="97">
        <f t="shared" si="22"/>
        <v>771</v>
      </c>
      <c r="C1452" s="142" t="s">
        <v>3647</v>
      </c>
      <c r="D1452" s="142" t="s">
        <v>3579</v>
      </c>
      <c r="E1452" s="97"/>
      <c r="F1452" s="97" t="str">
        <f>IFERROR(VLOOKUP(A1452,'BPT List'!B:E,4,),"")</f>
        <v/>
      </c>
    </row>
    <row r="1453" spans="1:6" x14ac:dyDescent="0.3">
      <c r="A1453" s="97" t="s">
        <v>3648</v>
      </c>
      <c r="B1453" s="97">
        <f t="shared" si="22"/>
        <v>772</v>
      </c>
      <c r="C1453" s="142" t="s">
        <v>3649</v>
      </c>
      <c r="D1453" s="142" t="s">
        <v>3579</v>
      </c>
      <c r="E1453" s="97"/>
      <c r="F1453" s="97" t="str">
        <f>IFERROR(VLOOKUP(A1453,'BPT List'!B:E,4,),"")</f>
        <v/>
      </c>
    </row>
    <row r="1454" spans="1:6" x14ac:dyDescent="0.3">
      <c r="A1454" s="97" t="s">
        <v>3650</v>
      </c>
      <c r="B1454" s="97">
        <f t="shared" si="22"/>
        <v>773</v>
      </c>
      <c r="C1454" s="142" t="s">
        <v>3651</v>
      </c>
      <c r="D1454" s="142" t="s">
        <v>3579</v>
      </c>
      <c r="E1454" s="97"/>
      <c r="F1454" s="97" t="str">
        <f>IFERROR(VLOOKUP(A1454,'BPT List'!B:E,4,),"")</f>
        <v/>
      </c>
    </row>
    <row r="1455" spans="1:6" x14ac:dyDescent="0.3">
      <c r="A1455" s="97" t="s">
        <v>3652</v>
      </c>
      <c r="B1455" s="97">
        <f t="shared" si="22"/>
        <v>775</v>
      </c>
      <c r="C1455" s="142" t="s">
        <v>3653</v>
      </c>
      <c r="D1455" s="142" t="s">
        <v>3579</v>
      </c>
      <c r="E1455" s="97"/>
      <c r="F1455" s="97" t="str">
        <f>IFERROR(VLOOKUP(A1455,'BPT List'!B:E,4,),"")</f>
        <v/>
      </c>
    </row>
    <row r="1456" spans="1:6" x14ac:dyDescent="0.3">
      <c r="A1456" s="97" t="s">
        <v>3654</v>
      </c>
      <c r="B1456" s="97">
        <f t="shared" si="22"/>
        <v>776</v>
      </c>
      <c r="C1456" s="142" t="s">
        <v>3655</v>
      </c>
      <c r="D1456" s="142" t="s">
        <v>3579</v>
      </c>
      <c r="E1456" s="97"/>
      <c r="F1456" s="97" t="str">
        <f>IFERROR(VLOOKUP(A1456,'BPT List'!B:E,4,),"")</f>
        <v/>
      </c>
    </row>
    <row r="1457" spans="1:6" x14ac:dyDescent="0.3">
      <c r="A1457" s="97" t="s">
        <v>3656</v>
      </c>
      <c r="B1457" s="97">
        <f t="shared" si="22"/>
        <v>777</v>
      </c>
      <c r="C1457" s="142" t="s">
        <v>3657</v>
      </c>
      <c r="D1457" s="142" t="s">
        <v>3579</v>
      </c>
      <c r="E1457" s="97"/>
      <c r="F1457" s="97" t="str">
        <f>IFERROR(VLOOKUP(A1457,'BPT List'!B:E,4,),"")</f>
        <v/>
      </c>
    </row>
    <row r="1458" spans="1:6" x14ac:dyDescent="0.3">
      <c r="A1458" s="97" t="s">
        <v>3658</v>
      </c>
      <c r="B1458" s="97">
        <f t="shared" si="22"/>
        <v>778</v>
      </c>
      <c r="C1458" s="142" t="s">
        <v>3659</v>
      </c>
      <c r="D1458" s="142" t="s">
        <v>3579</v>
      </c>
      <c r="E1458" s="97"/>
      <c r="F1458" s="97" t="str">
        <f>IFERROR(VLOOKUP(A1458,'BPT List'!B:E,4,),"")</f>
        <v/>
      </c>
    </row>
    <row r="1459" spans="1:6" x14ac:dyDescent="0.3">
      <c r="A1459" s="97" t="s">
        <v>3660</v>
      </c>
      <c r="B1459" s="97">
        <f t="shared" si="22"/>
        <v>780</v>
      </c>
      <c r="C1459" s="142" t="s">
        <v>3661</v>
      </c>
      <c r="D1459" s="142" t="s">
        <v>3579</v>
      </c>
      <c r="E1459" s="97"/>
      <c r="F1459" s="97" t="str">
        <f>IFERROR(VLOOKUP(A1459,'BPT List'!B:E,4,),"")</f>
        <v>YES</v>
      </c>
    </row>
    <row r="1460" spans="1:6" x14ac:dyDescent="0.3">
      <c r="A1460" s="97" t="s">
        <v>3662</v>
      </c>
      <c r="B1460" s="97">
        <f t="shared" si="22"/>
        <v>3220</v>
      </c>
      <c r="C1460" s="142" t="s">
        <v>3663</v>
      </c>
      <c r="D1460" s="142" t="s">
        <v>3664</v>
      </c>
      <c r="E1460" s="97"/>
      <c r="F1460" s="97" t="str">
        <f>IFERROR(VLOOKUP(A1460,'BPT List'!B:E,4,),"")</f>
        <v/>
      </c>
    </row>
    <row r="1461" spans="1:6" x14ac:dyDescent="0.3">
      <c r="A1461" s="97" t="s">
        <v>3665</v>
      </c>
      <c r="B1461" s="97">
        <f t="shared" si="22"/>
        <v>3170</v>
      </c>
      <c r="C1461" s="142" t="s">
        <v>3666</v>
      </c>
      <c r="D1461" s="142" t="s">
        <v>3664</v>
      </c>
      <c r="E1461" s="97"/>
      <c r="F1461" s="97" t="str">
        <f>IFERROR(VLOOKUP(A1461,'BPT List'!B:E,4,),"")</f>
        <v/>
      </c>
    </row>
    <row r="1462" spans="1:6" x14ac:dyDescent="0.3">
      <c r="A1462" s="97" t="s">
        <v>3667</v>
      </c>
      <c r="B1462" s="97">
        <f t="shared" si="22"/>
        <v>3171</v>
      </c>
      <c r="C1462" s="142" t="s">
        <v>3668</v>
      </c>
      <c r="D1462" s="142" t="s">
        <v>3664</v>
      </c>
      <c r="E1462" s="97"/>
      <c r="F1462" s="97" t="str">
        <f>IFERROR(VLOOKUP(A1462,'BPT List'!B:E,4,),"")</f>
        <v/>
      </c>
    </row>
    <row r="1463" spans="1:6" x14ac:dyDescent="0.3">
      <c r="A1463" s="97" t="s">
        <v>3669</v>
      </c>
      <c r="B1463" s="97">
        <f t="shared" si="22"/>
        <v>3173</v>
      </c>
      <c r="C1463" s="142" t="s">
        <v>3670</v>
      </c>
      <c r="D1463" s="142" t="s">
        <v>3664</v>
      </c>
      <c r="E1463" s="97"/>
      <c r="F1463" s="97" t="str">
        <f>IFERROR(VLOOKUP(A1463,'BPT List'!B:E,4,),"")</f>
        <v>YES</v>
      </c>
    </row>
    <row r="1464" spans="1:6" x14ac:dyDescent="0.3">
      <c r="A1464" s="97" t="s">
        <v>3671</v>
      </c>
      <c r="B1464" s="97">
        <f t="shared" si="22"/>
        <v>3174</v>
      </c>
      <c r="C1464" s="142" t="s">
        <v>3672</v>
      </c>
      <c r="D1464" s="142" t="s">
        <v>3664</v>
      </c>
      <c r="E1464" s="97"/>
      <c r="F1464" s="97" t="str">
        <f>IFERROR(VLOOKUP(A1464,'BPT List'!B:E,4,),"")</f>
        <v/>
      </c>
    </row>
    <row r="1465" spans="1:6" x14ac:dyDescent="0.3">
      <c r="A1465" s="97" t="s">
        <v>3673</v>
      </c>
      <c r="B1465" s="97">
        <f t="shared" si="22"/>
        <v>3175</v>
      </c>
      <c r="C1465" s="142" t="s">
        <v>3674</v>
      </c>
      <c r="D1465" s="142" t="s">
        <v>3664</v>
      </c>
      <c r="E1465" s="97"/>
      <c r="F1465" s="97" t="str">
        <f>IFERROR(VLOOKUP(A1465,'BPT List'!B:E,4,),"")</f>
        <v/>
      </c>
    </row>
    <row r="1466" spans="1:6" x14ac:dyDescent="0.3">
      <c r="A1466" s="97" t="s">
        <v>3675</v>
      </c>
      <c r="B1466" s="97">
        <f t="shared" si="22"/>
        <v>3177</v>
      </c>
      <c r="C1466" s="142" t="s">
        <v>3676</v>
      </c>
      <c r="D1466" s="142" t="s">
        <v>3664</v>
      </c>
      <c r="E1466" s="97"/>
      <c r="F1466" s="97" t="str">
        <f>IFERROR(VLOOKUP(A1466,'BPT List'!B:E,4,),"")</f>
        <v/>
      </c>
    </row>
    <row r="1467" spans="1:6" x14ac:dyDescent="0.3">
      <c r="A1467" s="97" t="s">
        <v>3677</v>
      </c>
      <c r="B1467" s="97">
        <f t="shared" si="22"/>
        <v>3178</v>
      </c>
      <c r="C1467" s="142" t="s">
        <v>3678</v>
      </c>
      <c r="D1467" s="142" t="s">
        <v>3664</v>
      </c>
      <c r="E1467" s="97"/>
      <c r="F1467" s="97" t="str">
        <f>IFERROR(VLOOKUP(A1467,'BPT List'!B:E,4,),"")</f>
        <v/>
      </c>
    </row>
    <row r="1468" spans="1:6" x14ac:dyDescent="0.3">
      <c r="A1468" s="97" t="s">
        <v>3679</v>
      </c>
      <c r="B1468" s="97">
        <f t="shared" si="22"/>
        <v>3179</v>
      </c>
      <c r="C1468" s="142" t="s">
        <v>3680</v>
      </c>
      <c r="D1468" s="142" t="s">
        <v>3664</v>
      </c>
      <c r="E1468" s="97"/>
      <c r="F1468" s="97" t="str">
        <f>IFERROR(VLOOKUP(A1468,'BPT List'!B:E,4,),"")</f>
        <v/>
      </c>
    </row>
    <row r="1469" spans="1:6" x14ac:dyDescent="0.3">
      <c r="A1469" s="97" t="s">
        <v>3681</v>
      </c>
      <c r="B1469" s="97">
        <f t="shared" si="22"/>
        <v>3180</v>
      </c>
      <c r="C1469" s="142" t="s">
        <v>3682</v>
      </c>
      <c r="D1469" s="142" t="s">
        <v>3664</v>
      </c>
      <c r="E1469" s="97"/>
      <c r="F1469" s="97" t="str">
        <f>IFERROR(VLOOKUP(A1469,'BPT List'!B:E,4,),"")</f>
        <v/>
      </c>
    </row>
    <row r="1470" spans="1:6" x14ac:dyDescent="0.3">
      <c r="A1470" s="97" t="s">
        <v>3683</v>
      </c>
      <c r="B1470" s="97">
        <f t="shared" si="22"/>
        <v>3181</v>
      </c>
      <c r="C1470" s="142" t="s">
        <v>3684</v>
      </c>
      <c r="D1470" s="142" t="s">
        <v>3664</v>
      </c>
      <c r="E1470" s="97"/>
      <c r="F1470" s="97" t="str">
        <f>IFERROR(VLOOKUP(A1470,'BPT List'!B:E,4,),"")</f>
        <v/>
      </c>
    </row>
    <row r="1471" spans="1:6" x14ac:dyDescent="0.3">
      <c r="A1471" s="97" t="s">
        <v>3685</v>
      </c>
      <c r="B1471" s="97">
        <f t="shared" si="22"/>
        <v>3183</v>
      </c>
      <c r="C1471" s="142" t="s">
        <v>3686</v>
      </c>
      <c r="D1471" s="142" t="s">
        <v>3664</v>
      </c>
      <c r="E1471" s="97"/>
      <c r="F1471" s="97" t="str">
        <f>IFERROR(VLOOKUP(A1471,'BPT List'!B:E,4,),"")</f>
        <v/>
      </c>
    </row>
    <row r="1472" spans="1:6" x14ac:dyDescent="0.3">
      <c r="A1472" s="97" t="s">
        <v>3687</v>
      </c>
      <c r="B1472" s="97">
        <f t="shared" si="22"/>
        <v>3184</v>
      </c>
      <c r="C1472" s="142" t="s">
        <v>3688</v>
      </c>
      <c r="D1472" s="142" t="s">
        <v>3664</v>
      </c>
      <c r="E1472" s="97"/>
      <c r="F1472" s="97" t="str">
        <f>IFERROR(VLOOKUP(A1472,'BPT List'!B:E,4,),"")</f>
        <v/>
      </c>
    </row>
    <row r="1473" spans="1:6" x14ac:dyDescent="0.3">
      <c r="A1473" s="97" t="s">
        <v>3689</v>
      </c>
      <c r="B1473" s="97">
        <f t="shared" si="22"/>
        <v>3186</v>
      </c>
      <c r="C1473" s="142" t="s">
        <v>3690</v>
      </c>
      <c r="D1473" s="142" t="s">
        <v>3664</v>
      </c>
      <c r="E1473" s="97"/>
      <c r="F1473" s="97" t="str">
        <f>IFERROR(VLOOKUP(A1473,'BPT List'!B:E,4,),"")</f>
        <v>YES</v>
      </c>
    </row>
    <row r="1474" spans="1:6" x14ac:dyDescent="0.3">
      <c r="A1474" s="97" t="s">
        <v>3691</v>
      </c>
      <c r="B1474" s="97">
        <f t="shared" si="22"/>
        <v>3190</v>
      </c>
      <c r="C1474" s="142" t="s">
        <v>3692</v>
      </c>
      <c r="D1474" s="142" t="s">
        <v>3664</v>
      </c>
      <c r="E1474" s="97"/>
      <c r="F1474" s="97" t="str">
        <f>IFERROR(VLOOKUP(A1474,'BPT List'!B:E,4,),"")</f>
        <v/>
      </c>
    </row>
    <row r="1475" spans="1:6" x14ac:dyDescent="0.3">
      <c r="A1475" s="97" t="s">
        <v>3693</v>
      </c>
      <c r="B1475" s="97">
        <f t="shared" ref="B1475:B1538" si="23">VALUE(RIGHT(A1475,4))</f>
        <v>3191</v>
      </c>
      <c r="C1475" s="142" t="s">
        <v>3694</v>
      </c>
      <c r="D1475" s="142" t="s">
        <v>3664</v>
      </c>
      <c r="E1475" s="97"/>
      <c r="F1475" s="97" t="str">
        <f>IFERROR(VLOOKUP(A1475,'BPT List'!B:E,4,),"")</f>
        <v/>
      </c>
    </row>
    <row r="1476" spans="1:6" x14ac:dyDescent="0.3">
      <c r="A1476" s="97" t="s">
        <v>3695</v>
      </c>
      <c r="B1476" s="97">
        <f t="shared" si="23"/>
        <v>3192</v>
      </c>
      <c r="C1476" s="142" t="s">
        <v>3696</v>
      </c>
      <c r="D1476" s="142" t="s">
        <v>3664</v>
      </c>
      <c r="E1476" s="97"/>
      <c r="F1476" s="97" t="str">
        <f>IFERROR(VLOOKUP(A1476,'BPT List'!B:E,4,),"")</f>
        <v/>
      </c>
    </row>
    <row r="1477" spans="1:6" x14ac:dyDescent="0.3">
      <c r="A1477" s="97" t="s">
        <v>3697</v>
      </c>
      <c r="B1477" s="97">
        <f t="shared" si="23"/>
        <v>3195</v>
      </c>
      <c r="C1477" s="142" t="s">
        <v>3698</v>
      </c>
      <c r="D1477" s="142" t="s">
        <v>3664</v>
      </c>
      <c r="E1477" s="97"/>
      <c r="F1477" s="97" t="str">
        <f>IFERROR(VLOOKUP(A1477,'BPT List'!B:E,4,),"")</f>
        <v/>
      </c>
    </row>
    <row r="1478" spans="1:6" x14ac:dyDescent="0.3">
      <c r="A1478" s="97" t="s">
        <v>3699</v>
      </c>
      <c r="B1478" s="97">
        <f t="shared" si="23"/>
        <v>3197</v>
      </c>
      <c r="C1478" s="142" t="s">
        <v>3700</v>
      </c>
      <c r="D1478" s="142" t="s">
        <v>3664</v>
      </c>
      <c r="E1478" s="97"/>
      <c r="F1478" s="97" t="str">
        <f>IFERROR(VLOOKUP(A1478,'BPT List'!B:E,4,),"")</f>
        <v/>
      </c>
    </row>
    <row r="1479" spans="1:6" x14ac:dyDescent="0.3">
      <c r="A1479" s="97" t="s">
        <v>3701</v>
      </c>
      <c r="B1479" s="97">
        <f t="shared" si="23"/>
        <v>3199</v>
      </c>
      <c r="C1479" s="142" t="s">
        <v>3702</v>
      </c>
      <c r="D1479" s="142" t="s">
        <v>3664</v>
      </c>
      <c r="E1479" s="97"/>
      <c r="F1479" s="97" t="str">
        <f>IFERROR(VLOOKUP(A1479,'BPT List'!B:E,4,),"")</f>
        <v>YES</v>
      </c>
    </row>
    <row r="1480" spans="1:6" x14ac:dyDescent="0.3">
      <c r="A1480" s="97" t="s">
        <v>3703</v>
      </c>
      <c r="B1480" s="97">
        <f t="shared" si="23"/>
        <v>3201</v>
      </c>
      <c r="C1480" s="142" t="s">
        <v>3704</v>
      </c>
      <c r="D1480" s="142" t="s">
        <v>3664</v>
      </c>
      <c r="E1480" s="97"/>
      <c r="F1480" s="97" t="str">
        <f>IFERROR(VLOOKUP(A1480,'BPT List'!B:E,4,),"")</f>
        <v/>
      </c>
    </row>
    <row r="1481" spans="1:6" x14ac:dyDescent="0.3">
      <c r="A1481" s="97" t="s">
        <v>3705</v>
      </c>
      <c r="B1481" s="97">
        <f t="shared" si="23"/>
        <v>3202</v>
      </c>
      <c r="C1481" s="142" t="s">
        <v>3706</v>
      </c>
      <c r="D1481" s="142" t="s">
        <v>3664</v>
      </c>
      <c r="E1481" s="97"/>
      <c r="F1481" s="97" t="str">
        <f>IFERROR(VLOOKUP(A1481,'BPT List'!B:E,4,),"")</f>
        <v>YES</v>
      </c>
    </row>
    <row r="1482" spans="1:6" x14ac:dyDescent="0.3">
      <c r="A1482" s="97" t="s">
        <v>3707</v>
      </c>
      <c r="B1482" s="97">
        <f t="shared" si="23"/>
        <v>3205</v>
      </c>
      <c r="C1482" s="142" t="s">
        <v>3708</v>
      </c>
      <c r="D1482" s="142" t="s">
        <v>3664</v>
      </c>
      <c r="E1482" s="97"/>
      <c r="F1482" s="97" t="str">
        <f>IFERROR(VLOOKUP(A1482,'BPT List'!B:E,4,),"")</f>
        <v>YES</v>
      </c>
    </row>
    <row r="1483" spans="1:6" x14ac:dyDescent="0.3">
      <c r="A1483" s="97" t="s">
        <v>3709</v>
      </c>
      <c r="B1483" s="97">
        <f t="shared" si="23"/>
        <v>3206</v>
      </c>
      <c r="C1483" s="142" t="s">
        <v>3710</v>
      </c>
      <c r="D1483" s="142" t="s">
        <v>3664</v>
      </c>
      <c r="E1483" s="97"/>
      <c r="F1483" s="97" t="str">
        <f>IFERROR(VLOOKUP(A1483,'BPT List'!B:E,4,),"")</f>
        <v/>
      </c>
    </row>
    <row r="1484" spans="1:6" x14ac:dyDescent="0.3">
      <c r="A1484" s="97" t="s">
        <v>3711</v>
      </c>
      <c r="B1484" s="97">
        <f t="shared" si="23"/>
        <v>3681</v>
      </c>
      <c r="C1484" s="142" t="s">
        <v>3712</v>
      </c>
      <c r="D1484" s="142" t="s">
        <v>3664</v>
      </c>
      <c r="E1484" s="97"/>
      <c r="F1484" s="97" t="str">
        <f>IFERROR(VLOOKUP(A1484,'BPT List'!B:E,4,),"")</f>
        <v/>
      </c>
    </row>
    <row r="1485" spans="1:6" x14ac:dyDescent="0.3">
      <c r="A1485" s="97" t="s">
        <v>3713</v>
      </c>
      <c r="B1485" s="97">
        <f t="shared" si="23"/>
        <v>3207</v>
      </c>
      <c r="C1485" s="142" t="s">
        <v>3714</v>
      </c>
      <c r="D1485" s="142" t="s">
        <v>3664</v>
      </c>
      <c r="E1485" s="97"/>
      <c r="F1485" s="97" t="str">
        <f>IFERROR(VLOOKUP(A1485,'BPT List'!B:E,4,),"")</f>
        <v/>
      </c>
    </row>
    <row r="1486" spans="1:6" x14ac:dyDescent="0.3">
      <c r="A1486" s="97" t="s">
        <v>3715</v>
      </c>
      <c r="B1486" s="97">
        <f t="shared" si="23"/>
        <v>3209</v>
      </c>
      <c r="C1486" s="142" t="s">
        <v>3716</v>
      </c>
      <c r="D1486" s="142" t="s">
        <v>3664</v>
      </c>
      <c r="E1486" s="97"/>
      <c r="F1486" s="97" t="str">
        <f>IFERROR(VLOOKUP(A1486,'BPT List'!B:E,4,),"")</f>
        <v/>
      </c>
    </row>
    <row r="1487" spans="1:6" x14ac:dyDescent="0.3">
      <c r="A1487" s="97" t="s">
        <v>3717</v>
      </c>
      <c r="B1487" s="97">
        <f t="shared" si="23"/>
        <v>3210</v>
      </c>
      <c r="C1487" s="142" t="s">
        <v>3718</v>
      </c>
      <c r="D1487" s="142" t="s">
        <v>3664</v>
      </c>
      <c r="E1487" s="97"/>
      <c r="F1487" s="97" t="str">
        <f>IFERROR(VLOOKUP(A1487,'BPT List'!B:E,4,),"")</f>
        <v/>
      </c>
    </row>
    <row r="1488" spans="1:6" x14ac:dyDescent="0.3">
      <c r="A1488" s="97" t="s">
        <v>3719</v>
      </c>
      <c r="B1488" s="97">
        <f t="shared" si="23"/>
        <v>3211</v>
      </c>
      <c r="C1488" s="142" t="s">
        <v>3720</v>
      </c>
      <c r="D1488" s="142" t="s">
        <v>3664</v>
      </c>
      <c r="E1488" s="97"/>
      <c r="F1488" s="97" t="str">
        <f>IFERROR(VLOOKUP(A1488,'BPT List'!B:E,4,),"")</f>
        <v/>
      </c>
    </row>
    <row r="1489" spans="1:6" x14ac:dyDescent="0.3">
      <c r="A1489" s="97" t="s">
        <v>3721</v>
      </c>
      <c r="B1489" s="97">
        <f t="shared" si="23"/>
        <v>3212</v>
      </c>
      <c r="C1489" s="142" t="s">
        <v>3722</v>
      </c>
      <c r="D1489" s="142" t="s">
        <v>3664</v>
      </c>
      <c r="E1489" s="97"/>
      <c r="F1489" s="97" t="str">
        <f>IFERROR(VLOOKUP(A1489,'BPT List'!B:E,4,),"")</f>
        <v/>
      </c>
    </row>
    <row r="1490" spans="1:6" x14ac:dyDescent="0.3">
      <c r="A1490" s="97" t="s">
        <v>3723</v>
      </c>
      <c r="B1490" s="97">
        <f t="shared" si="23"/>
        <v>3218</v>
      </c>
      <c r="C1490" s="142" t="s">
        <v>3724</v>
      </c>
      <c r="D1490" s="142" t="s">
        <v>3664</v>
      </c>
      <c r="E1490" s="97"/>
      <c r="F1490" s="97" t="str">
        <f>IFERROR(VLOOKUP(A1490,'BPT List'!B:E,4,),"")</f>
        <v/>
      </c>
    </row>
    <row r="1491" spans="1:6" x14ac:dyDescent="0.3">
      <c r="A1491" s="97" t="s">
        <v>3725</v>
      </c>
      <c r="B1491" s="97">
        <f t="shared" si="23"/>
        <v>3213</v>
      </c>
      <c r="C1491" s="142" t="s">
        <v>3726</v>
      </c>
      <c r="D1491" s="142" t="s">
        <v>3664</v>
      </c>
      <c r="E1491" s="97"/>
      <c r="F1491" s="97" t="str">
        <f>IFERROR(VLOOKUP(A1491,'BPT List'!B:E,4,),"")</f>
        <v/>
      </c>
    </row>
    <row r="1492" spans="1:6" x14ac:dyDescent="0.3">
      <c r="A1492" s="97" t="s">
        <v>3727</v>
      </c>
      <c r="B1492" s="97">
        <f t="shared" si="23"/>
        <v>3214</v>
      </c>
      <c r="C1492" s="142" t="s">
        <v>3728</v>
      </c>
      <c r="D1492" s="142" t="s">
        <v>3664</v>
      </c>
      <c r="E1492" s="97"/>
      <c r="F1492" s="97" t="str">
        <f>IFERROR(VLOOKUP(A1492,'BPT List'!B:E,4,),"")</f>
        <v/>
      </c>
    </row>
    <row r="1493" spans="1:6" x14ac:dyDescent="0.3">
      <c r="A1493" s="97" t="s">
        <v>3729</v>
      </c>
      <c r="B1493" s="97">
        <f t="shared" si="23"/>
        <v>3215</v>
      </c>
      <c r="C1493" s="142" t="s">
        <v>3730</v>
      </c>
      <c r="D1493" s="142" t="s">
        <v>3664</v>
      </c>
      <c r="E1493" s="97"/>
      <c r="F1493" s="97" t="str">
        <f>IFERROR(VLOOKUP(A1493,'BPT List'!B:E,4,),"")</f>
        <v/>
      </c>
    </row>
    <row r="1494" spans="1:6" x14ac:dyDescent="0.3">
      <c r="A1494" s="97" t="s">
        <v>3731</v>
      </c>
      <c r="B1494" s="97">
        <f t="shared" si="23"/>
        <v>3216</v>
      </c>
      <c r="C1494" s="142" t="s">
        <v>3732</v>
      </c>
      <c r="D1494" s="142" t="s">
        <v>3664</v>
      </c>
      <c r="E1494" s="97"/>
      <c r="F1494" s="97" t="str">
        <f>IFERROR(VLOOKUP(A1494,'BPT List'!B:E,4,),"")</f>
        <v/>
      </c>
    </row>
    <row r="1495" spans="1:6" x14ac:dyDescent="0.3">
      <c r="A1495" s="97" t="s">
        <v>3733</v>
      </c>
      <c r="B1495" s="97">
        <f t="shared" si="23"/>
        <v>3217</v>
      </c>
      <c r="C1495" s="142" t="s">
        <v>3734</v>
      </c>
      <c r="D1495" s="142" t="s">
        <v>3664</v>
      </c>
      <c r="E1495" s="97"/>
      <c r="F1495" s="97" t="str">
        <f>IFERROR(VLOOKUP(A1495,'BPT List'!B:E,4,),"")</f>
        <v/>
      </c>
    </row>
    <row r="1496" spans="1:6" x14ac:dyDescent="0.3">
      <c r="A1496" s="97" t="s">
        <v>3735</v>
      </c>
      <c r="B1496" s="97">
        <f t="shared" si="23"/>
        <v>2455</v>
      </c>
      <c r="C1496" s="142" t="s">
        <v>3736</v>
      </c>
      <c r="D1496" s="142" t="s">
        <v>3737</v>
      </c>
      <c r="E1496" s="97"/>
      <c r="F1496" s="97" t="str">
        <f>IFERROR(VLOOKUP(A1496,'BPT List'!B:E,4,),"")</f>
        <v/>
      </c>
    </row>
    <row r="1497" spans="1:6" x14ac:dyDescent="0.3">
      <c r="A1497" s="97" t="s">
        <v>3738</v>
      </c>
      <c r="B1497" s="97">
        <f t="shared" si="23"/>
        <v>2456</v>
      </c>
      <c r="C1497" s="142" t="s">
        <v>3739</v>
      </c>
      <c r="D1497" s="142" t="s">
        <v>3737</v>
      </c>
      <c r="E1497" s="97"/>
      <c r="F1497" s="97" t="str">
        <f>IFERROR(VLOOKUP(A1497,'BPT List'!B:E,4,),"")</f>
        <v/>
      </c>
    </row>
    <row r="1498" spans="1:6" x14ac:dyDescent="0.3">
      <c r="A1498" s="97" t="s">
        <v>3740</v>
      </c>
      <c r="B1498" s="97">
        <f t="shared" si="23"/>
        <v>2457</v>
      </c>
      <c r="C1498" s="142" t="s">
        <v>3741</v>
      </c>
      <c r="D1498" s="142" t="s">
        <v>3737</v>
      </c>
      <c r="E1498" s="97"/>
      <c r="F1498" s="97" t="str">
        <f>IFERROR(VLOOKUP(A1498,'BPT List'!B:E,4,),"")</f>
        <v/>
      </c>
    </row>
    <row r="1499" spans="1:6" x14ac:dyDescent="0.3">
      <c r="A1499" s="97" t="s">
        <v>3742</v>
      </c>
      <c r="B1499" s="97">
        <f t="shared" si="23"/>
        <v>2560</v>
      </c>
      <c r="C1499" s="142" t="s">
        <v>3743</v>
      </c>
      <c r="D1499" s="142" t="s">
        <v>3737</v>
      </c>
      <c r="E1499" s="97"/>
      <c r="F1499" s="97" t="str">
        <f>IFERROR(VLOOKUP(A1499,'BPT List'!B:E,4,),"")</f>
        <v/>
      </c>
    </row>
    <row r="1500" spans="1:6" x14ac:dyDescent="0.3">
      <c r="A1500" s="97" t="s">
        <v>3744</v>
      </c>
      <c r="B1500" s="97">
        <f t="shared" si="23"/>
        <v>2458</v>
      </c>
      <c r="C1500" s="142" t="s">
        <v>3745</v>
      </c>
      <c r="D1500" s="142" t="s">
        <v>3737</v>
      </c>
      <c r="E1500" s="97"/>
      <c r="F1500" s="97" t="str">
        <f>IFERROR(VLOOKUP(A1500,'BPT List'!B:E,4,),"")</f>
        <v/>
      </c>
    </row>
    <row r="1501" spans="1:6" x14ac:dyDescent="0.3">
      <c r="A1501" s="97" t="s">
        <v>3746</v>
      </c>
      <c r="B1501" s="97">
        <f t="shared" si="23"/>
        <v>2460</v>
      </c>
      <c r="C1501" s="142" t="s">
        <v>3747</v>
      </c>
      <c r="D1501" s="142" t="s">
        <v>3737</v>
      </c>
      <c r="E1501" s="97"/>
      <c r="F1501" s="97" t="str">
        <f>IFERROR(VLOOKUP(A1501,'BPT List'!B:E,4,),"")</f>
        <v>YES</v>
      </c>
    </row>
    <row r="1502" spans="1:6" x14ac:dyDescent="0.3">
      <c r="A1502" s="97" t="s">
        <v>3748</v>
      </c>
      <c r="B1502" s="97">
        <f t="shared" si="23"/>
        <v>2461</v>
      </c>
      <c r="C1502" s="142" t="s">
        <v>3749</v>
      </c>
      <c r="D1502" s="142" t="s">
        <v>3737</v>
      </c>
      <c r="E1502" s="97"/>
      <c r="F1502" s="97" t="str">
        <f>IFERROR(VLOOKUP(A1502,'BPT List'!B:E,4,),"")</f>
        <v/>
      </c>
    </row>
    <row r="1503" spans="1:6" x14ac:dyDescent="0.3">
      <c r="A1503" s="97" t="s">
        <v>3750</v>
      </c>
      <c r="B1503" s="97">
        <f t="shared" si="23"/>
        <v>2559</v>
      </c>
      <c r="C1503" s="142" t="s">
        <v>3751</v>
      </c>
      <c r="D1503" s="142" t="s">
        <v>3737</v>
      </c>
      <c r="E1503" s="97"/>
      <c r="F1503" s="97" t="str">
        <f>IFERROR(VLOOKUP(A1503,'BPT List'!B:E,4,),"")</f>
        <v>YES</v>
      </c>
    </row>
    <row r="1504" spans="1:6" x14ac:dyDescent="0.3">
      <c r="A1504" s="97" t="s">
        <v>3752</v>
      </c>
      <c r="B1504" s="97">
        <f t="shared" si="23"/>
        <v>2464</v>
      </c>
      <c r="C1504" s="142" t="s">
        <v>3753</v>
      </c>
      <c r="D1504" s="142" t="s">
        <v>3737</v>
      </c>
      <c r="E1504" s="97"/>
      <c r="F1504" s="97" t="str">
        <f>IFERROR(VLOOKUP(A1504,'BPT List'!B:E,4,),"")</f>
        <v/>
      </c>
    </row>
    <row r="1505" spans="1:6" x14ac:dyDescent="0.3">
      <c r="A1505" s="97" t="s">
        <v>3754</v>
      </c>
      <c r="B1505" s="97">
        <f t="shared" si="23"/>
        <v>2465</v>
      </c>
      <c r="C1505" s="142" t="s">
        <v>3755</v>
      </c>
      <c r="D1505" s="142" t="s">
        <v>3737</v>
      </c>
      <c r="E1505" s="97"/>
      <c r="F1505" s="97" t="str">
        <f>IFERROR(VLOOKUP(A1505,'BPT List'!B:E,4,),"")</f>
        <v>YES</v>
      </c>
    </row>
    <row r="1506" spans="1:6" x14ac:dyDescent="0.3">
      <c r="A1506" s="97" t="s">
        <v>3756</v>
      </c>
      <c r="B1506" s="97">
        <f t="shared" si="23"/>
        <v>2466</v>
      </c>
      <c r="C1506" s="142" t="s">
        <v>3757</v>
      </c>
      <c r="D1506" s="142" t="s">
        <v>3737</v>
      </c>
      <c r="E1506" s="97"/>
      <c r="F1506" s="97" t="str">
        <f>IFERROR(VLOOKUP(A1506,'BPT List'!B:E,4,),"")</f>
        <v/>
      </c>
    </row>
    <row r="1507" spans="1:6" x14ac:dyDescent="0.3">
      <c r="A1507" s="97" t="s">
        <v>3758</v>
      </c>
      <c r="B1507" s="97">
        <f t="shared" si="23"/>
        <v>2467</v>
      </c>
      <c r="C1507" s="142" t="s">
        <v>3759</v>
      </c>
      <c r="D1507" s="142" t="s">
        <v>3737</v>
      </c>
      <c r="E1507" s="97"/>
      <c r="F1507" s="97" t="str">
        <f>IFERROR(VLOOKUP(A1507,'BPT List'!B:E,4,),"")</f>
        <v/>
      </c>
    </row>
    <row r="1508" spans="1:6" x14ac:dyDescent="0.3">
      <c r="A1508" s="97" t="s">
        <v>3760</v>
      </c>
      <c r="B1508" s="97">
        <f t="shared" si="23"/>
        <v>2468</v>
      </c>
      <c r="C1508" s="142" t="s">
        <v>3761</v>
      </c>
      <c r="D1508" s="142" t="s">
        <v>3737</v>
      </c>
      <c r="E1508" s="97"/>
      <c r="F1508" s="97" t="str">
        <f>IFERROR(VLOOKUP(A1508,'BPT List'!B:E,4,),"")</f>
        <v>YES</v>
      </c>
    </row>
    <row r="1509" spans="1:6" x14ac:dyDescent="0.3">
      <c r="A1509" s="97" t="s">
        <v>3762</v>
      </c>
      <c r="B1509" s="97">
        <f t="shared" si="23"/>
        <v>2484</v>
      </c>
      <c r="C1509" s="142" t="s">
        <v>3763</v>
      </c>
      <c r="D1509" s="142" t="s">
        <v>3737</v>
      </c>
      <c r="E1509" s="97"/>
      <c r="F1509" s="97" t="str">
        <f>IFERROR(VLOOKUP(A1509,'BPT List'!B:E,4,),"")</f>
        <v/>
      </c>
    </row>
    <row r="1510" spans="1:6" x14ac:dyDescent="0.3">
      <c r="A1510" s="97" t="s">
        <v>3764</v>
      </c>
      <c r="B1510" s="97">
        <f t="shared" si="23"/>
        <v>2470</v>
      </c>
      <c r="C1510" s="142" t="s">
        <v>3765</v>
      </c>
      <c r="D1510" s="142" t="s">
        <v>3737</v>
      </c>
      <c r="E1510" s="97"/>
      <c r="F1510" s="97" t="str">
        <f>IFERROR(VLOOKUP(A1510,'BPT List'!B:E,4,),"")</f>
        <v/>
      </c>
    </row>
    <row r="1511" spans="1:6" x14ac:dyDescent="0.3">
      <c r="A1511" s="97" t="s">
        <v>3766</v>
      </c>
      <c r="B1511" s="97">
        <f t="shared" si="23"/>
        <v>2471</v>
      </c>
      <c r="C1511" s="142" t="s">
        <v>3767</v>
      </c>
      <c r="D1511" s="142" t="s">
        <v>3737</v>
      </c>
      <c r="E1511" s="97"/>
      <c r="F1511" s="97" t="str">
        <f>IFERROR(VLOOKUP(A1511,'BPT List'!B:E,4,),"")</f>
        <v/>
      </c>
    </row>
    <row r="1512" spans="1:6" x14ac:dyDescent="0.3">
      <c r="A1512" s="97" t="s">
        <v>3768</v>
      </c>
      <c r="B1512" s="97">
        <f t="shared" si="23"/>
        <v>2472</v>
      </c>
      <c r="C1512" s="142" t="s">
        <v>3769</v>
      </c>
      <c r="D1512" s="142" t="s">
        <v>3737</v>
      </c>
      <c r="E1512" s="97"/>
      <c r="F1512" s="97" t="str">
        <f>IFERROR(VLOOKUP(A1512,'BPT List'!B:E,4,),"")</f>
        <v>YES</v>
      </c>
    </row>
    <row r="1513" spans="1:6" x14ac:dyDescent="0.3">
      <c r="A1513" s="97" t="s">
        <v>3770</v>
      </c>
      <c r="B1513" s="97">
        <f t="shared" si="23"/>
        <v>2473</v>
      </c>
      <c r="C1513" s="142" t="s">
        <v>3771</v>
      </c>
      <c r="D1513" s="142" t="s">
        <v>3737</v>
      </c>
      <c r="E1513" s="97"/>
      <c r="F1513" s="97" t="str">
        <f>IFERROR(VLOOKUP(A1513,'BPT List'!B:E,4,),"")</f>
        <v/>
      </c>
    </row>
    <row r="1514" spans="1:6" x14ac:dyDescent="0.3">
      <c r="A1514" s="97" t="s">
        <v>3772</v>
      </c>
      <c r="B1514" s="97">
        <f t="shared" si="23"/>
        <v>2474</v>
      </c>
      <c r="C1514" s="142" t="s">
        <v>3773</v>
      </c>
      <c r="D1514" s="142" t="s">
        <v>3737</v>
      </c>
      <c r="E1514" s="97"/>
      <c r="F1514" s="97" t="str">
        <f>IFERROR(VLOOKUP(A1514,'BPT List'!B:E,4,),"")</f>
        <v/>
      </c>
    </row>
    <row r="1515" spans="1:6" x14ac:dyDescent="0.3">
      <c r="A1515" s="97" t="s">
        <v>3774</v>
      </c>
      <c r="B1515" s="97">
        <f t="shared" si="23"/>
        <v>2476</v>
      </c>
      <c r="C1515" s="142" t="s">
        <v>3775</v>
      </c>
      <c r="D1515" s="142" t="s">
        <v>3737</v>
      </c>
      <c r="E1515" s="97"/>
      <c r="F1515" s="97" t="str">
        <f>IFERROR(VLOOKUP(A1515,'BPT List'!B:E,4,),"")</f>
        <v>YES</v>
      </c>
    </row>
    <row r="1516" spans="1:6" x14ac:dyDescent="0.3">
      <c r="A1516" s="97" t="s">
        <v>3776</v>
      </c>
      <c r="B1516" s="97">
        <f t="shared" si="23"/>
        <v>3094</v>
      </c>
      <c r="C1516" s="142" t="s">
        <v>3777</v>
      </c>
      <c r="D1516" s="142" t="s">
        <v>3737</v>
      </c>
      <c r="E1516" s="97"/>
      <c r="F1516" s="97" t="str">
        <f>IFERROR(VLOOKUP(A1516,'BPT List'!B:E,4,),"")</f>
        <v>YES</v>
      </c>
    </row>
    <row r="1517" spans="1:6" x14ac:dyDescent="0.3">
      <c r="A1517" s="97" t="s">
        <v>3778</v>
      </c>
      <c r="B1517" s="97">
        <f t="shared" si="23"/>
        <v>2478</v>
      </c>
      <c r="C1517" s="142" t="s">
        <v>3779</v>
      </c>
      <c r="D1517" s="142" t="s">
        <v>3737</v>
      </c>
      <c r="E1517" s="97"/>
      <c r="F1517" s="97" t="str">
        <f>IFERROR(VLOOKUP(A1517,'BPT List'!B:E,4,),"")</f>
        <v>YES</v>
      </c>
    </row>
    <row r="1518" spans="1:6" x14ac:dyDescent="0.3">
      <c r="A1518" s="97" t="s">
        <v>3780</v>
      </c>
      <c r="B1518" s="97">
        <f t="shared" si="23"/>
        <v>2482</v>
      </c>
      <c r="C1518" s="142" t="s">
        <v>3781</v>
      </c>
      <c r="D1518" s="142" t="s">
        <v>3737</v>
      </c>
      <c r="E1518" s="97"/>
      <c r="F1518" s="97" t="str">
        <f>IFERROR(VLOOKUP(A1518,'BPT List'!B:E,4,),"")</f>
        <v>YES</v>
      </c>
    </row>
    <row r="1519" spans="1:6" x14ac:dyDescent="0.3">
      <c r="A1519" s="97" t="s">
        <v>3782</v>
      </c>
      <c r="B1519" s="97">
        <f t="shared" si="23"/>
        <v>2485</v>
      </c>
      <c r="C1519" s="142" t="s">
        <v>3783</v>
      </c>
      <c r="D1519" s="142" t="s">
        <v>3737</v>
      </c>
      <c r="E1519" s="97"/>
      <c r="F1519" s="97" t="str">
        <f>IFERROR(VLOOKUP(A1519,'BPT List'!B:E,4,),"")</f>
        <v>YES</v>
      </c>
    </row>
    <row r="1520" spans="1:6" x14ac:dyDescent="0.3">
      <c r="A1520" s="97" t="s">
        <v>3784</v>
      </c>
      <c r="B1520" s="97">
        <f t="shared" si="23"/>
        <v>2486</v>
      </c>
      <c r="C1520" s="142" t="s">
        <v>3785</v>
      </c>
      <c r="D1520" s="142" t="s">
        <v>3737</v>
      </c>
      <c r="E1520" s="97"/>
      <c r="F1520" s="97" t="str">
        <f>IFERROR(VLOOKUP(A1520,'BPT List'!B:E,4,),"")</f>
        <v>YES</v>
      </c>
    </row>
    <row r="1521" spans="1:6" x14ac:dyDescent="0.3">
      <c r="A1521" s="97" t="s">
        <v>3786</v>
      </c>
      <c r="B1521" s="97">
        <f t="shared" si="23"/>
        <v>2488</v>
      </c>
      <c r="C1521" s="142" t="s">
        <v>3787</v>
      </c>
      <c r="D1521" s="142" t="s">
        <v>3737</v>
      </c>
      <c r="E1521" s="97"/>
      <c r="F1521" s="97" t="str">
        <f>IFERROR(VLOOKUP(A1521,'BPT List'!B:E,4,),"")</f>
        <v/>
      </c>
    </row>
    <row r="1522" spans="1:6" x14ac:dyDescent="0.3">
      <c r="A1522" s="97" t="s">
        <v>3788</v>
      </c>
      <c r="B1522" s="97">
        <f t="shared" si="23"/>
        <v>2490</v>
      </c>
      <c r="C1522" s="142" t="s">
        <v>3789</v>
      </c>
      <c r="D1522" s="142" t="s">
        <v>3737</v>
      </c>
      <c r="E1522" s="97"/>
      <c r="F1522" s="97" t="str">
        <f>IFERROR(VLOOKUP(A1522,'BPT List'!B:E,4,),"")</f>
        <v>YES</v>
      </c>
    </row>
    <row r="1523" spans="1:6" x14ac:dyDescent="0.3">
      <c r="A1523" s="97" t="s">
        <v>3790</v>
      </c>
      <c r="B1523" s="97">
        <f t="shared" si="23"/>
        <v>2491</v>
      </c>
      <c r="C1523" s="142" t="s">
        <v>3791</v>
      </c>
      <c r="D1523" s="142" t="s">
        <v>3737</v>
      </c>
      <c r="E1523" s="97"/>
      <c r="F1523" s="97" t="str">
        <f>IFERROR(VLOOKUP(A1523,'BPT List'!B:E,4,),"")</f>
        <v/>
      </c>
    </row>
    <row r="1524" spans="1:6" x14ac:dyDescent="0.3">
      <c r="A1524" s="97" t="s">
        <v>3792</v>
      </c>
      <c r="B1524" s="97">
        <f t="shared" si="23"/>
        <v>2494</v>
      </c>
      <c r="C1524" s="142" t="s">
        <v>3793</v>
      </c>
      <c r="D1524" s="142" t="s">
        <v>3737</v>
      </c>
      <c r="E1524" s="97"/>
      <c r="F1524" s="97" t="str">
        <f>IFERROR(VLOOKUP(A1524,'BPT List'!B:E,4,),"")</f>
        <v/>
      </c>
    </row>
    <row r="1525" spans="1:6" x14ac:dyDescent="0.3">
      <c r="A1525" s="97" t="s">
        <v>3794</v>
      </c>
      <c r="B1525" s="97">
        <f t="shared" si="23"/>
        <v>2495</v>
      </c>
      <c r="C1525" s="142" t="s">
        <v>3795</v>
      </c>
      <c r="D1525" s="142" t="s">
        <v>3737</v>
      </c>
      <c r="E1525" s="97"/>
      <c r="F1525" s="97" t="str">
        <f>IFERROR(VLOOKUP(A1525,'BPT List'!B:E,4,),"")</f>
        <v>YES</v>
      </c>
    </row>
    <row r="1526" spans="1:6" x14ac:dyDescent="0.3">
      <c r="A1526" s="97" t="s">
        <v>3796</v>
      </c>
      <c r="B1526" s="97">
        <f t="shared" si="23"/>
        <v>2498</v>
      </c>
      <c r="C1526" s="142" t="s">
        <v>3797</v>
      </c>
      <c r="D1526" s="142" t="s">
        <v>3737</v>
      </c>
      <c r="E1526" s="97"/>
      <c r="F1526" s="97" t="str">
        <f>IFERROR(VLOOKUP(A1526,'BPT List'!B:E,4,),"")</f>
        <v/>
      </c>
    </row>
    <row r="1527" spans="1:6" x14ac:dyDescent="0.3">
      <c r="A1527" s="97" t="s">
        <v>3798</v>
      </c>
      <c r="B1527" s="97">
        <f t="shared" si="23"/>
        <v>2499</v>
      </c>
      <c r="C1527" s="142" t="s">
        <v>3799</v>
      </c>
      <c r="D1527" s="142" t="s">
        <v>3737</v>
      </c>
      <c r="E1527" s="97"/>
      <c r="F1527" s="97" t="str">
        <f>IFERROR(VLOOKUP(A1527,'BPT List'!B:E,4,),"")</f>
        <v>YES</v>
      </c>
    </row>
    <row r="1528" spans="1:6" x14ac:dyDescent="0.3">
      <c r="A1528" s="97" t="s">
        <v>3800</v>
      </c>
      <c r="B1528" s="97">
        <f t="shared" si="23"/>
        <v>2500</v>
      </c>
      <c r="C1528" s="142" t="s">
        <v>3801</v>
      </c>
      <c r="D1528" s="142" t="s">
        <v>3737</v>
      </c>
      <c r="E1528" s="97"/>
      <c r="F1528" s="97" t="str">
        <f>IFERROR(VLOOKUP(A1528,'BPT List'!B:E,4,),"")</f>
        <v>YES</v>
      </c>
    </row>
    <row r="1529" spans="1:6" x14ac:dyDescent="0.3">
      <c r="A1529" s="97" t="s">
        <v>3802</v>
      </c>
      <c r="B1529" s="97">
        <f t="shared" si="23"/>
        <v>2501</v>
      </c>
      <c r="C1529" s="142" t="s">
        <v>3803</v>
      </c>
      <c r="D1529" s="142" t="s">
        <v>3737</v>
      </c>
      <c r="E1529" s="97"/>
      <c r="F1529" s="97" t="str">
        <f>IFERROR(VLOOKUP(A1529,'BPT List'!B:E,4,),"")</f>
        <v/>
      </c>
    </row>
    <row r="1530" spans="1:6" x14ac:dyDescent="0.3">
      <c r="A1530" s="97" t="s">
        <v>3804</v>
      </c>
      <c r="B1530" s="97">
        <f t="shared" si="23"/>
        <v>2503</v>
      </c>
      <c r="C1530" s="142" t="s">
        <v>3805</v>
      </c>
      <c r="D1530" s="142" t="s">
        <v>3737</v>
      </c>
      <c r="E1530" s="97"/>
      <c r="F1530" s="97" t="str">
        <f>IFERROR(VLOOKUP(A1530,'BPT List'!B:E,4,),"")</f>
        <v>YES</v>
      </c>
    </row>
    <row r="1531" spans="1:6" x14ac:dyDescent="0.3">
      <c r="A1531" s="97" t="s">
        <v>3806</v>
      </c>
      <c r="B1531" s="97">
        <f t="shared" si="23"/>
        <v>2505</v>
      </c>
      <c r="C1531" s="142" t="s">
        <v>3807</v>
      </c>
      <c r="D1531" s="142" t="s">
        <v>3737</v>
      </c>
      <c r="E1531" s="97"/>
      <c r="F1531" s="97" t="str">
        <f>IFERROR(VLOOKUP(A1531,'BPT List'!B:E,4,),"")</f>
        <v/>
      </c>
    </row>
    <row r="1532" spans="1:6" x14ac:dyDescent="0.3">
      <c r="A1532" s="97" t="s">
        <v>3808</v>
      </c>
      <c r="B1532" s="97">
        <f t="shared" si="23"/>
        <v>2506</v>
      </c>
      <c r="C1532" s="142" t="s">
        <v>3809</v>
      </c>
      <c r="D1532" s="142" t="s">
        <v>3737</v>
      </c>
      <c r="E1532" s="97"/>
      <c r="F1532" s="97" t="str">
        <f>IFERROR(VLOOKUP(A1532,'BPT List'!B:E,4,),"")</f>
        <v>YES</v>
      </c>
    </row>
    <row r="1533" spans="1:6" x14ac:dyDescent="0.3">
      <c r="A1533" s="97" t="s">
        <v>3810</v>
      </c>
      <c r="B1533" s="97">
        <f t="shared" si="23"/>
        <v>2508</v>
      </c>
      <c r="C1533" s="142" t="s">
        <v>3811</v>
      </c>
      <c r="D1533" s="142" t="s">
        <v>3737</v>
      </c>
      <c r="E1533" s="97"/>
      <c r="F1533" s="97" t="str">
        <f>IFERROR(VLOOKUP(A1533,'BPT List'!B:E,4,),"")</f>
        <v/>
      </c>
    </row>
    <row r="1534" spans="1:6" x14ac:dyDescent="0.3">
      <c r="A1534" s="97" t="s">
        <v>3812</v>
      </c>
      <c r="B1534" s="97">
        <f t="shared" si="23"/>
        <v>2510</v>
      </c>
      <c r="C1534" s="142" t="s">
        <v>3813</v>
      </c>
      <c r="D1534" s="142" t="s">
        <v>3737</v>
      </c>
      <c r="E1534" s="97"/>
      <c r="F1534" s="97" t="str">
        <f>IFERROR(VLOOKUP(A1534,'BPT List'!B:E,4,),"")</f>
        <v/>
      </c>
    </row>
    <row r="1535" spans="1:6" x14ac:dyDescent="0.3">
      <c r="A1535" s="97" t="s">
        <v>3814</v>
      </c>
      <c r="B1535" s="97">
        <f t="shared" si="23"/>
        <v>2512</v>
      </c>
      <c r="C1535" s="142" t="s">
        <v>3815</v>
      </c>
      <c r="D1535" s="142" t="s">
        <v>3737</v>
      </c>
      <c r="E1535" s="97"/>
      <c r="F1535" s="97" t="str">
        <f>IFERROR(VLOOKUP(A1535,'BPT List'!B:E,4,),"")</f>
        <v/>
      </c>
    </row>
    <row r="1536" spans="1:6" x14ac:dyDescent="0.3">
      <c r="A1536" s="97" t="s">
        <v>3816</v>
      </c>
      <c r="B1536" s="97">
        <f t="shared" si="23"/>
        <v>2513</v>
      </c>
      <c r="C1536" s="142" t="s">
        <v>3817</v>
      </c>
      <c r="D1536" s="142" t="s">
        <v>3737</v>
      </c>
      <c r="E1536" s="97"/>
      <c r="F1536" s="97" t="str">
        <f>IFERROR(VLOOKUP(A1536,'BPT List'!B:E,4,),"")</f>
        <v/>
      </c>
    </row>
    <row r="1537" spans="1:6" x14ac:dyDescent="0.3">
      <c r="A1537" s="97" t="s">
        <v>3818</v>
      </c>
      <c r="B1537" s="97">
        <f t="shared" si="23"/>
        <v>2515</v>
      </c>
      <c r="C1537" s="142" t="s">
        <v>3819</v>
      </c>
      <c r="D1537" s="142" t="s">
        <v>3737</v>
      </c>
      <c r="E1537" s="97"/>
      <c r="F1537" s="97" t="str">
        <f>IFERROR(VLOOKUP(A1537,'BPT List'!B:E,4,),"")</f>
        <v/>
      </c>
    </row>
    <row r="1538" spans="1:6" x14ac:dyDescent="0.3">
      <c r="A1538" s="97" t="s">
        <v>3820</v>
      </c>
      <c r="B1538" s="97">
        <f t="shared" si="23"/>
        <v>2516</v>
      </c>
      <c r="C1538" s="142" t="s">
        <v>3821</v>
      </c>
      <c r="D1538" s="142" t="s">
        <v>3737</v>
      </c>
      <c r="E1538" s="97"/>
      <c r="F1538" s="97" t="str">
        <f>IFERROR(VLOOKUP(A1538,'BPT List'!B:E,4,),"")</f>
        <v/>
      </c>
    </row>
    <row r="1539" spans="1:6" x14ac:dyDescent="0.3">
      <c r="A1539" s="97" t="s">
        <v>3822</v>
      </c>
      <c r="B1539" s="97">
        <f t="shared" ref="B1539:B1602" si="24">VALUE(RIGHT(A1539,4))</f>
        <v>2517</v>
      </c>
      <c r="C1539" s="142" t="s">
        <v>3823</v>
      </c>
      <c r="D1539" s="142" t="s">
        <v>3737</v>
      </c>
      <c r="E1539" s="97"/>
      <c r="F1539" s="97" t="str">
        <f>IFERROR(VLOOKUP(A1539,'BPT List'!B:E,4,),"")</f>
        <v/>
      </c>
    </row>
    <row r="1540" spans="1:6" x14ac:dyDescent="0.3">
      <c r="A1540" s="97" t="s">
        <v>3824</v>
      </c>
      <c r="B1540" s="97">
        <f t="shared" si="24"/>
        <v>2557</v>
      </c>
      <c r="C1540" s="142" t="s">
        <v>3825</v>
      </c>
      <c r="D1540" s="142" t="s">
        <v>3737</v>
      </c>
      <c r="E1540" s="97"/>
      <c r="F1540" s="97" t="str">
        <f>IFERROR(VLOOKUP(A1540,'BPT List'!B:E,4,),"")</f>
        <v/>
      </c>
    </row>
    <row r="1541" spans="1:6" x14ac:dyDescent="0.3">
      <c r="A1541" s="97" t="s">
        <v>3826</v>
      </c>
      <c r="B1541" s="97">
        <f t="shared" si="24"/>
        <v>2519</v>
      </c>
      <c r="C1541" s="142" t="s">
        <v>3827</v>
      </c>
      <c r="D1541" s="142" t="s">
        <v>3737</v>
      </c>
      <c r="E1541" s="97"/>
      <c r="F1541" s="97" t="str">
        <f>IFERROR(VLOOKUP(A1541,'BPT List'!B:E,4,),"")</f>
        <v/>
      </c>
    </row>
    <row r="1542" spans="1:6" x14ac:dyDescent="0.3">
      <c r="A1542" s="97" t="s">
        <v>3828</v>
      </c>
      <c r="B1542" s="97">
        <f t="shared" si="24"/>
        <v>2523</v>
      </c>
      <c r="C1542" s="142" t="s">
        <v>3829</v>
      </c>
      <c r="D1542" s="142" t="s">
        <v>3737</v>
      </c>
      <c r="E1542" s="97"/>
      <c r="F1542" s="97" t="str">
        <f>IFERROR(VLOOKUP(A1542,'BPT List'!B:E,4,),"")</f>
        <v>YES</v>
      </c>
    </row>
    <row r="1543" spans="1:6" x14ac:dyDescent="0.3">
      <c r="A1543" s="97" t="s">
        <v>3830</v>
      </c>
      <c r="B1543" s="97">
        <f t="shared" si="24"/>
        <v>2524</v>
      </c>
      <c r="C1543" s="142" t="s">
        <v>3831</v>
      </c>
      <c r="D1543" s="142" t="s">
        <v>3737</v>
      </c>
      <c r="E1543" s="97"/>
      <c r="F1543" s="97" t="str">
        <f>IFERROR(VLOOKUP(A1543,'BPT List'!B:E,4,),"")</f>
        <v>YES</v>
      </c>
    </row>
    <row r="1544" spans="1:6" x14ac:dyDescent="0.3">
      <c r="A1544" s="97" t="s">
        <v>3832</v>
      </c>
      <c r="B1544" s="97">
        <f t="shared" si="24"/>
        <v>2528</v>
      </c>
      <c r="C1544" s="142" t="s">
        <v>3833</v>
      </c>
      <c r="D1544" s="142" t="s">
        <v>3737</v>
      </c>
      <c r="E1544" s="97"/>
      <c r="F1544" s="97" t="str">
        <f>IFERROR(VLOOKUP(A1544,'BPT List'!B:E,4,),"")</f>
        <v/>
      </c>
    </row>
    <row r="1545" spans="1:6" x14ac:dyDescent="0.3">
      <c r="A1545" s="97" t="s">
        <v>3834</v>
      </c>
      <c r="B1545" s="97">
        <f t="shared" si="24"/>
        <v>2462</v>
      </c>
      <c r="C1545" s="142" t="s">
        <v>3835</v>
      </c>
      <c r="D1545" s="142" t="s">
        <v>3737</v>
      </c>
      <c r="E1545" s="97"/>
      <c r="F1545" s="97" t="str">
        <f>IFERROR(VLOOKUP(A1545,'BPT List'!B:E,4,),"")</f>
        <v/>
      </c>
    </row>
    <row r="1546" spans="1:6" x14ac:dyDescent="0.3">
      <c r="A1546" s="97" t="s">
        <v>3836</v>
      </c>
      <c r="B1546" s="97">
        <f t="shared" si="24"/>
        <v>2530</v>
      </c>
      <c r="C1546" s="142" t="s">
        <v>3837</v>
      </c>
      <c r="D1546" s="142" t="s">
        <v>3737</v>
      </c>
      <c r="E1546" s="97"/>
      <c r="F1546" s="97" t="str">
        <f>IFERROR(VLOOKUP(A1546,'BPT List'!B:E,4,),"")</f>
        <v/>
      </c>
    </row>
    <row r="1547" spans="1:6" x14ac:dyDescent="0.3">
      <c r="A1547" s="97" t="s">
        <v>3838</v>
      </c>
      <c r="B1547" s="97">
        <f t="shared" si="24"/>
        <v>2558</v>
      </c>
      <c r="C1547" s="142" t="s">
        <v>3839</v>
      </c>
      <c r="D1547" s="142" t="s">
        <v>3737</v>
      </c>
      <c r="E1547" s="97"/>
      <c r="F1547" s="97" t="str">
        <f>IFERROR(VLOOKUP(A1547,'BPT List'!B:E,4,),"")</f>
        <v/>
      </c>
    </row>
    <row r="1548" spans="1:6" x14ac:dyDescent="0.3">
      <c r="A1548" s="97" t="s">
        <v>3840</v>
      </c>
      <c r="B1548" s="97">
        <f t="shared" si="24"/>
        <v>2531</v>
      </c>
      <c r="C1548" s="142" t="s">
        <v>3841</v>
      </c>
      <c r="D1548" s="142" t="s">
        <v>3737</v>
      </c>
      <c r="E1548" s="97"/>
      <c r="F1548" s="97" t="str">
        <f>IFERROR(VLOOKUP(A1548,'BPT List'!B:E,4,),"")</f>
        <v/>
      </c>
    </row>
    <row r="1549" spans="1:6" x14ac:dyDescent="0.3">
      <c r="A1549" s="97" t="s">
        <v>3842</v>
      </c>
      <c r="B1549" s="97">
        <f t="shared" si="24"/>
        <v>3098</v>
      </c>
      <c r="C1549" s="142" t="s">
        <v>3843</v>
      </c>
      <c r="D1549" s="142" t="s">
        <v>3737</v>
      </c>
      <c r="E1549" s="97"/>
      <c r="F1549" s="97" t="str">
        <f>IFERROR(VLOOKUP(A1549,'BPT List'!B:E,4,),"")</f>
        <v>YES</v>
      </c>
    </row>
    <row r="1550" spans="1:6" x14ac:dyDescent="0.3">
      <c r="A1550" s="97" t="s">
        <v>3844</v>
      </c>
      <c r="B1550" s="97">
        <f t="shared" si="24"/>
        <v>2536</v>
      </c>
      <c r="C1550" s="142" t="s">
        <v>3845</v>
      </c>
      <c r="D1550" s="142" t="s">
        <v>3737</v>
      </c>
      <c r="E1550" s="97"/>
      <c r="F1550" s="97" t="str">
        <f>IFERROR(VLOOKUP(A1550,'BPT List'!B:E,4,),"")</f>
        <v/>
      </c>
    </row>
    <row r="1551" spans="1:6" x14ac:dyDescent="0.3">
      <c r="A1551" s="97" t="s">
        <v>3846</v>
      </c>
      <c r="B1551" s="97">
        <f t="shared" si="24"/>
        <v>2537</v>
      </c>
      <c r="C1551" s="142" t="s">
        <v>3847</v>
      </c>
      <c r="D1551" s="142" t="s">
        <v>3737</v>
      </c>
      <c r="E1551" s="97"/>
      <c r="F1551" s="97" t="str">
        <f>IFERROR(VLOOKUP(A1551,'BPT List'!B:E,4,),"")</f>
        <v>YES</v>
      </c>
    </row>
    <row r="1552" spans="1:6" x14ac:dyDescent="0.3">
      <c r="A1552" s="97" t="s">
        <v>3848</v>
      </c>
      <c r="B1552" s="97">
        <f t="shared" si="24"/>
        <v>2538</v>
      </c>
      <c r="C1552" s="142" t="s">
        <v>3849</v>
      </c>
      <c r="D1552" s="142" t="s">
        <v>3737</v>
      </c>
      <c r="E1552" s="97"/>
      <c r="F1552" s="97" t="str">
        <f>IFERROR(VLOOKUP(A1552,'BPT List'!B:E,4,),"")</f>
        <v>YES</v>
      </c>
    </row>
    <row r="1553" spans="1:6" x14ac:dyDescent="0.3">
      <c r="A1553" s="97" t="s">
        <v>3850</v>
      </c>
      <c r="B1553" s="97">
        <f t="shared" si="24"/>
        <v>2540</v>
      </c>
      <c r="C1553" s="142" t="s">
        <v>3851</v>
      </c>
      <c r="D1553" s="142" t="s">
        <v>3737</v>
      </c>
      <c r="E1553" s="97"/>
      <c r="F1553" s="97" t="str">
        <f>IFERROR(VLOOKUP(A1553,'BPT List'!B:E,4,),"")</f>
        <v/>
      </c>
    </row>
    <row r="1554" spans="1:6" x14ac:dyDescent="0.3">
      <c r="A1554" s="97" t="s">
        <v>3852</v>
      </c>
      <c r="B1554" s="97">
        <f t="shared" si="24"/>
        <v>2541</v>
      </c>
      <c r="C1554" s="142" t="s">
        <v>3853</v>
      </c>
      <c r="D1554" s="142" t="s">
        <v>3737</v>
      </c>
      <c r="E1554" s="97"/>
      <c r="F1554" s="97" t="str">
        <f>IFERROR(VLOOKUP(A1554,'BPT List'!B:E,4,),"")</f>
        <v/>
      </c>
    </row>
    <row r="1555" spans="1:6" x14ac:dyDescent="0.3">
      <c r="A1555" s="97" t="s">
        <v>3854</v>
      </c>
      <c r="B1555" s="97">
        <f t="shared" si="24"/>
        <v>2542</v>
      </c>
      <c r="C1555" s="142" t="s">
        <v>3855</v>
      </c>
      <c r="D1555" s="142" t="s">
        <v>3737</v>
      </c>
      <c r="E1555" s="97"/>
      <c r="F1555" s="97" t="str">
        <f>IFERROR(VLOOKUP(A1555,'BPT List'!B:E,4,),"")</f>
        <v/>
      </c>
    </row>
    <row r="1556" spans="1:6" x14ac:dyDescent="0.3">
      <c r="A1556" s="97" t="s">
        <v>3856</v>
      </c>
      <c r="B1556" s="97">
        <f t="shared" si="24"/>
        <v>2544</v>
      </c>
      <c r="C1556" s="142" t="s">
        <v>3857</v>
      </c>
      <c r="D1556" s="142" t="s">
        <v>3737</v>
      </c>
      <c r="E1556" s="97"/>
      <c r="F1556" s="97" t="str">
        <f>IFERROR(VLOOKUP(A1556,'BPT List'!B:E,4,),"")</f>
        <v>YES</v>
      </c>
    </row>
    <row r="1557" spans="1:6" x14ac:dyDescent="0.3">
      <c r="A1557" s="97" t="s">
        <v>3858</v>
      </c>
      <c r="B1557" s="97">
        <f t="shared" si="24"/>
        <v>2545</v>
      </c>
      <c r="C1557" s="142" t="s">
        <v>3859</v>
      </c>
      <c r="D1557" s="142" t="s">
        <v>3737</v>
      </c>
      <c r="E1557" s="97"/>
      <c r="F1557" s="97" t="str">
        <f>IFERROR(VLOOKUP(A1557,'BPT List'!B:E,4,),"")</f>
        <v>YES</v>
      </c>
    </row>
    <row r="1558" spans="1:6" x14ac:dyDescent="0.3">
      <c r="A1558" s="97" t="s">
        <v>3860</v>
      </c>
      <c r="B1558" s="97">
        <f t="shared" si="24"/>
        <v>2546</v>
      </c>
      <c r="C1558" s="142" t="s">
        <v>3861</v>
      </c>
      <c r="D1558" s="142" t="s">
        <v>3737</v>
      </c>
      <c r="E1558" s="97"/>
      <c r="F1558" s="97" t="str">
        <f>IFERROR(VLOOKUP(A1558,'BPT List'!B:E,4,),"")</f>
        <v/>
      </c>
    </row>
    <row r="1559" spans="1:6" x14ac:dyDescent="0.3">
      <c r="A1559" s="97" t="s">
        <v>3862</v>
      </c>
      <c r="B1559" s="97">
        <f t="shared" si="24"/>
        <v>2547</v>
      </c>
      <c r="C1559" s="142" t="s">
        <v>3863</v>
      </c>
      <c r="D1559" s="142" t="s">
        <v>3737</v>
      </c>
      <c r="E1559" s="97"/>
      <c r="F1559" s="97" t="str">
        <f>IFERROR(VLOOKUP(A1559,'BPT List'!B:E,4,),"")</f>
        <v/>
      </c>
    </row>
    <row r="1560" spans="1:6" x14ac:dyDescent="0.3">
      <c r="A1560" s="97" t="s">
        <v>3864</v>
      </c>
      <c r="B1560" s="97">
        <f t="shared" si="24"/>
        <v>2549</v>
      </c>
      <c r="C1560" s="142" t="s">
        <v>1109</v>
      </c>
      <c r="D1560" s="142" t="s">
        <v>3737</v>
      </c>
      <c r="E1560" s="97"/>
      <c r="F1560" s="97" t="str">
        <f>IFERROR(VLOOKUP(A1560,'BPT List'!B:E,4,),"")</f>
        <v/>
      </c>
    </row>
    <row r="1561" spans="1:6" x14ac:dyDescent="0.3">
      <c r="A1561" s="97" t="s">
        <v>3865</v>
      </c>
      <c r="B1561" s="97">
        <f t="shared" si="24"/>
        <v>2550</v>
      </c>
      <c r="C1561" s="142" t="s">
        <v>3866</v>
      </c>
      <c r="D1561" s="142" t="s">
        <v>3737</v>
      </c>
      <c r="E1561" s="97"/>
      <c r="F1561" s="97" t="str">
        <f>IFERROR(VLOOKUP(A1561,'BPT List'!B:E,4,),"")</f>
        <v/>
      </c>
    </row>
    <row r="1562" spans="1:6" x14ac:dyDescent="0.3">
      <c r="A1562" s="97" t="s">
        <v>3867</v>
      </c>
      <c r="B1562" s="97">
        <f t="shared" si="24"/>
        <v>2553</v>
      </c>
      <c r="C1562" s="142" t="s">
        <v>3868</v>
      </c>
      <c r="D1562" s="142" t="s">
        <v>3737</v>
      </c>
      <c r="E1562" s="97"/>
      <c r="F1562" s="97" t="str">
        <f>IFERROR(VLOOKUP(A1562,'BPT List'!B:E,4,),"")</f>
        <v/>
      </c>
    </row>
    <row r="1563" spans="1:6" x14ac:dyDescent="0.3">
      <c r="A1563" s="97" t="s">
        <v>3869</v>
      </c>
      <c r="B1563" s="97">
        <f t="shared" si="24"/>
        <v>2554</v>
      </c>
      <c r="C1563" s="142" t="s">
        <v>3870</v>
      </c>
      <c r="D1563" s="142" t="s">
        <v>3737</v>
      </c>
      <c r="E1563" s="97"/>
      <c r="F1563" s="97" t="str">
        <f>IFERROR(VLOOKUP(A1563,'BPT List'!B:E,4,),"")</f>
        <v/>
      </c>
    </row>
    <row r="1564" spans="1:6" x14ac:dyDescent="0.3">
      <c r="A1564" s="97" t="s">
        <v>3871</v>
      </c>
      <c r="B1564" s="97">
        <f t="shared" si="24"/>
        <v>2555</v>
      </c>
      <c r="C1564" s="142" t="s">
        <v>3872</v>
      </c>
      <c r="D1564" s="142" t="s">
        <v>3737</v>
      </c>
      <c r="E1564" s="97"/>
      <c r="F1564" s="97" t="str">
        <f>IFERROR(VLOOKUP(A1564,'BPT List'!B:E,4,),"")</f>
        <v/>
      </c>
    </row>
    <row r="1565" spans="1:6" x14ac:dyDescent="0.3">
      <c r="A1565" s="97" t="s">
        <v>3873</v>
      </c>
      <c r="B1565" s="97">
        <f t="shared" si="24"/>
        <v>1073</v>
      </c>
      <c r="C1565" s="142" t="s">
        <v>3874</v>
      </c>
      <c r="D1565" s="142" t="s">
        <v>3875</v>
      </c>
      <c r="E1565" s="97"/>
      <c r="F1565" s="97" t="str">
        <f>IFERROR(VLOOKUP(A1565,'BPT List'!B:E,4,),"")</f>
        <v/>
      </c>
    </row>
    <row r="1566" spans="1:6" x14ac:dyDescent="0.3">
      <c r="A1566" s="97" t="s">
        <v>3876</v>
      </c>
      <c r="B1566" s="97">
        <f t="shared" si="24"/>
        <v>3695</v>
      </c>
      <c r="C1566" s="142" t="s">
        <v>3877</v>
      </c>
      <c r="D1566" s="142" t="s">
        <v>3875</v>
      </c>
      <c r="E1566" s="97"/>
      <c r="F1566" s="97" t="str">
        <f>IFERROR(VLOOKUP(A1566,'BPT List'!B:E,4,),"")</f>
        <v/>
      </c>
    </row>
    <row r="1567" spans="1:6" x14ac:dyDescent="0.3">
      <c r="A1567" s="97" t="s">
        <v>3878</v>
      </c>
      <c r="B1567" s="97">
        <f t="shared" si="24"/>
        <v>242</v>
      </c>
      <c r="C1567" s="142" t="s">
        <v>3879</v>
      </c>
      <c r="D1567" s="142" t="s">
        <v>3875</v>
      </c>
      <c r="E1567" s="97"/>
      <c r="F1567" s="97" t="str">
        <f>IFERROR(VLOOKUP(A1567,'BPT List'!B:E,4,),"")</f>
        <v/>
      </c>
    </row>
    <row r="1568" spans="1:6" x14ac:dyDescent="0.3">
      <c r="A1568" s="97" t="s">
        <v>3880</v>
      </c>
      <c r="B1568" s="97">
        <f t="shared" si="24"/>
        <v>1082</v>
      </c>
      <c r="C1568" s="142" t="s">
        <v>3881</v>
      </c>
      <c r="D1568" s="142" t="s">
        <v>3875</v>
      </c>
      <c r="E1568" s="97"/>
      <c r="F1568" s="97" t="str">
        <f>IFERROR(VLOOKUP(A1568,'BPT List'!B:E,4,),"")</f>
        <v/>
      </c>
    </row>
    <row r="1569" spans="1:6" x14ac:dyDescent="0.3">
      <c r="A1569" s="97" t="s">
        <v>3882</v>
      </c>
      <c r="B1569" s="97">
        <f t="shared" si="24"/>
        <v>1083</v>
      </c>
      <c r="C1569" s="142" t="s">
        <v>3883</v>
      </c>
      <c r="D1569" s="142" t="s">
        <v>3875</v>
      </c>
      <c r="E1569" s="97"/>
      <c r="F1569" s="97" t="str">
        <f>IFERROR(VLOOKUP(A1569,'BPT List'!B:E,4,),"")</f>
        <v/>
      </c>
    </row>
    <row r="1570" spans="1:6" x14ac:dyDescent="0.3">
      <c r="A1570" s="97" t="s">
        <v>3884</v>
      </c>
      <c r="B1570" s="97">
        <f t="shared" si="24"/>
        <v>1085</v>
      </c>
      <c r="C1570" s="142" t="s">
        <v>3885</v>
      </c>
      <c r="D1570" s="142" t="s">
        <v>3875</v>
      </c>
      <c r="E1570" s="97"/>
      <c r="F1570" s="97" t="str">
        <f>IFERROR(VLOOKUP(A1570,'BPT List'!B:E,4,),"")</f>
        <v/>
      </c>
    </row>
    <row r="1571" spans="1:6" x14ac:dyDescent="0.3">
      <c r="A1571" s="97" t="s">
        <v>3886</v>
      </c>
      <c r="B1571" s="97">
        <f t="shared" si="24"/>
        <v>1090</v>
      </c>
      <c r="C1571" s="142" t="s">
        <v>3887</v>
      </c>
      <c r="D1571" s="142" t="s">
        <v>3875</v>
      </c>
      <c r="E1571" s="97"/>
      <c r="F1571" s="97" t="str">
        <f>IFERROR(VLOOKUP(A1571,'BPT List'!B:E,4,),"")</f>
        <v>YES</v>
      </c>
    </row>
    <row r="1572" spans="1:6" x14ac:dyDescent="0.3">
      <c r="A1572" s="97" t="s">
        <v>3888</v>
      </c>
      <c r="B1572" s="97">
        <f t="shared" si="24"/>
        <v>232</v>
      </c>
      <c r="C1572" s="142" t="s">
        <v>3889</v>
      </c>
      <c r="D1572" s="142" t="s">
        <v>3875</v>
      </c>
      <c r="E1572" s="97"/>
      <c r="F1572" s="97" t="str">
        <f>IFERROR(VLOOKUP(A1572,'BPT List'!B:E,4,),"")</f>
        <v/>
      </c>
    </row>
    <row r="1573" spans="1:6" x14ac:dyDescent="0.3">
      <c r="A1573" s="97" t="s">
        <v>3890</v>
      </c>
      <c r="B1573" s="97">
        <f t="shared" si="24"/>
        <v>1091</v>
      </c>
      <c r="C1573" s="142" t="s">
        <v>3891</v>
      </c>
      <c r="D1573" s="142" t="s">
        <v>3875</v>
      </c>
      <c r="E1573" s="97"/>
      <c r="F1573" s="97" t="str">
        <f>IFERROR(VLOOKUP(A1573,'BPT List'!B:E,4,),"")</f>
        <v/>
      </c>
    </row>
    <row r="1574" spans="1:6" x14ac:dyDescent="0.3">
      <c r="A1574" s="97" t="s">
        <v>3892</v>
      </c>
      <c r="B1574" s="97">
        <f t="shared" si="24"/>
        <v>1094</v>
      </c>
      <c r="C1574" s="142" t="s">
        <v>3893</v>
      </c>
      <c r="D1574" s="142" t="s">
        <v>3875</v>
      </c>
      <c r="E1574" s="97"/>
      <c r="F1574" s="97" t="str">
        <f>IFERROR(VLOOKUP(A1574,'BPT List'!B:E,4,),"")</f>
        <v>YES</v>
      </c>
    </row>
    <row r="1575" spans="1:6" x14ac:dyDescent="0.3">
      <c r="A1575" s="97" t="s">
        <v>3894</v>
      </c>
      <c r="B1575" s="97">
        <f t="shared" si="24"/>
        <v>1086</v>
      </c>
      <c r="C1575" s="142" t="s">
        <v>3895</v>
      </c>
      <c r="D1575" s="142" t="s">
        <v>3875</v>
      </c>
      <c r="E1575" s="97"/>
      <c r="F1575" s="97" t="str">
        <f>IFERROR(VLOOKUP(A1575,'BPT List'!B:E,4,),"")</f>
        <v/>
      </c>
    </row>
    <row r="1576" spans="1:6" x14ac:dyDescent="0.3">
      <c r="A1576" s="97" t="s">
        <v>3896</v>
      </c>
      <c r="B1576" s="97">
        <f t="shared" si="24"/>
        <v>233</v>
      </c>
      <c r="C1576" s="142" t="s">
        <v>3897</v>
      </c>
      <c r="D1576" s="142" t="s">
        <v>3875</v>
      </c>
      <c r="E1576" s="97"/>
      <c r="F1576" s="97" t="str">
        <f>IFERROR(VLOOKUP(A1576,'BPT List'!B:E,4,),"")</f>
        <v/>
      </c>
    </row>
    <row r="1577" spans="1:6" x14ac:dyDescent="0.3">
      <c r="A1577" s="97" t="s">
        <v>3898</v>
      </c>
      <c r="B1577" s="97">
        <f t="shared" si="24"/>
        <v>1095</v>
      </c>
      <c r="C1577" s="142" t="s">
        <v>3899</v>
      </c>
      <c r="D1577" s="142" t="s">
        <v>3875</v>
      </c>
      <c r="E1577" s="97"/>
      <c r="F1577" s="97" t="str">
        <f>IFERROR(VLOOKUP(A1577,'BPT List'!B:E,4,),"")</f>
        <v/>
      </c>
    </row>
    <row r="1578" spans="1:6" x14ac:dyDescent="0.3">
      <c r="A1578" s="97" t="s">
        <v>3900</v>
      </c>
      <c r="B1578" s="97">
        <f t="shared" si="24"/>
        <v>1097</v>
      </c>
      <c r="C1578" s="142" t="s">
        <v>3901</v>
      </c>
      <c r="D1578" s="142" t="s">
        <v>3875</v>
      </c>
      <c r="E1578" s="97"/>
      <c r="F1578" s="97" t="str">
        <f>IFERROR(VLOOKUP(A1578,'BPT List'!B:E,4,),"")</f>
        <v>YES</v>
      </c>
    </row>
    <row r="1579" spans="1:6" x14ac:dyDescent="0.3">
      <c r="A1579" s="97" t="s">
        <v>3902</v>
      </c>
      <c r="B1579" s="97">
        <f t="shared" si="24"/>
        <v>1098</v>
      </c>
      <c r="C1579" s="142" t="s">
        <v>3903</v>
      </c>
      <c r="D1579" s="142" t="s">
        <v>3875</v>
      </c>
      <c r="E1579" s="97"/>
      <c r="F1579" s="97" t="str">
        <f>IFERROR(VLOOKUP(A1579,'BPT List'!B:E,4,),"")</f>
        <v/>
      </c>
    </row>
    <row r="1580" spans="1:6" x14ac:dyDescent="0.3">
      <c r="A1580" s="97" t="s">
        <v>3904</v>
      </c>
      <c r="B1580" s="97">
        <f t="shared" si="24"/>
        <v>1099</v>
      </c>
      <c r="C1580" s="142" t="s">
        <v>3905</v>
      </c>
      <c r="D1580" s="142" t="s">
        <v>3875</v>
      </c>
      <c r="E1580" s="97"/>
      <c r="F1580" s="97" t="str">
        <f>IFERROR(VLOOKUP(A1580,'BPT List'!B:E,4,),"")</f>
        <v/>
      </c>
    </row>
    <row r="1581" spans="1:6" x14ac:dyDescent="0.3">
      <c r="A1581" s="97" t="s">
        <v>3906</v>
      </c>
      <c r="B1581" s="97">
        <f t="shared" si="24"/>
        <v>1100</v>
      </c>
      <c r="C1581" s="142" t="s">
        <v>3907</v>
      </c>
      <c r="D1581" s="142" t="s">
        <v>3875</v>
      </c>
      <c r="E1581" s="97"/>
      <c r="F1581" s="97" t="str">
        <f>IFERROR(VLOOKUP(A1581,'BPT List'!B:E,4,),"")</f>
        <v/>
      </c>
    </row>
    <row r="1582" spans="1:6" x14ac:dyDescent="0.3">
      <c r="A1582" s="97" t="s">
        <v>3908</v>
      </c>
      <c r="B1582" s="97">
        <f t="shared" si="24"/>
        <v>1102</v>
      </c>
      <c r="C1582" s="142" t="s">
        <v>3909</v>
      </c>
      <c r="D1582" s="142" t="s">
        <v>3875</v>
      </c>
      <c r="E1582" s="97"/>
      <c r="F1582" s="97" t="str">
        <f>IFERROR(VLOOKUP(A1582,'BPT List'!B:E,4,),"")</f>
        <v/>
      </c>
    </row>
    <row r="1583" spans="1:6" x14ac:dyDescent="0.3">
      <c r="A1583" s="97" t="s">
        <v>3910</v>
      </c>
      <c r="B1583" s="97">
        <f t="shared" si="24"/>
        <v>1104</v>
      </c>
      <c r="C1583" s="142" t="s">
        <v>3911</v>
      </c>
      <c r="D1583" s="142" t="s">
        <v>3875</v>
      </c>
      <c r="E1583" s="97"/>
      <c r="F1583" s="97" t="str">
        <f>IFERROR(VLOOKUP(A1583,'BPT List'!B:E,4,),"")</f>
        <v>YES</v>
      </c>
    </row>
    <row r="1584" spans="1:6" x14ac:dyDescent="0.3">
      <c r="A1584" s="97" t="s">
        <v>3912</v>
      </c>
      <c r="B1584" s="97">
        <f t="shared" si="24"/>
        <v>1108</v>
      </c>
      <c r="C1584" s="142" t="s">
        <v>3913</v>
      </c>
      <c r="D1584" s="142" t="s">
        <v>3875</v>
      </c>
      <c r="E1584" s="97"/>
      <c r="F1584" s="97" t="str">
        <f>IFERROR(VLOOKUP(A1584,'BPT List'!B:E,4,),"")</f>
        <v>YES</v>
      </c>
    </row>
    <row r="1585" spans="1:6" x14ac:dyDescent="0.3">
      <c r="A1585" s="97" t="s">
        <v>3914</v>
      </c>
      <c r="B1585" s="97">
        <f t="shared" si="24"/>
        <v>1110</v>
      </c>
      <c r="C1585" s="142" t="s">
        <v>3915</v>
      </c>
      <c r="D1585" s="142" t="s">
        <v>3875</v>
      </c>
      <c r="E1585" s="97"/>
      <c r="F1585" s="97" t="str">
        <f>IFERROR(VLOOKUP(A1585,'BPT List'!B:E,4,),"")</f>
        <v/>
      </c>
    </row>
    <row r="1586" spans="1:6" x14ac:dyDescent="0.3">
      <c r="A1586" s="97" t="s">
        <v>3916</v>
      </c>
      <c r="B1586" s="97">
        <f t="shared" si="24"/>
        <v>1111</v>
      </c>
      <c r="C1586" s="142" t="s">
        <v>3917</v>
      </c>
      <c r="D1586" s="142" t="s">
        <v>3875</v>
      </c>
      <c r="E1586" s="97"/>
      <c r="F1586" s="97" t="str">
        <f>IFERROR(VLOOKUP(A1586,'BPT List'!B:E,4,),"")</f>
        <v/>
      </c>
    </row>
    <row r="1587" spans="1:6" x14ac:dyDescent="0.3">
      <c r="A1587" s="97" t="s">
        <v>3918</v>
      </c>
      <c r="B1587" s="97">
        <f t="shared" si="24"/>
        <v>1112</v>
      </c>
      <c r="C1587" s="142" t="s">
        <v>3919</v>
      </c>
      <c r="D1587" s="142" t="s">
        <v>3875</v>
      </c>
      <c r="E1587" s="97"/>
      <c r="F1587" s="97" t="str">
        <f>IFERROR(VLOOKUP(A1587,'BPT List'!B:E,4,),"")</f>
        <v/>
      </c>
    </row>
    <row r="1588" spans="1:6" x14ac:dyDescent="0.3">
      <c r="A1588" s="97" t="s">
        <v>3920</v>
      </c>
      <c r="B1588" s="97">
        <f t="shared" si="24"/>
        <v>235</v>
      </c>
      <c r="C1588" s="142" t="s">
        <v>3921</v>
      </c>
      <c r="D1588" s="142" t="s">
        <v>3875</v>
      </c>
      <c r="E1588" s="97"/>
      <c r="F1588" s="97" t="str">
        <f>IFERROR(VLOOKUP(A1588,'BPT List'!B:E,4,),"")</f>
        <v/>
      </c>
    </row>
    <row r="1589" spans="1:6" x14ac:dyDescent="0.3">
      <c r="A1589" s="97" t="s">
        <v>3922</v>
      </c>
      <c r="B1589" s="97">
        <f t="shared" si="24"/>
        <v>1114</v>
      </c>
      <c r="C1589" s="142" t="s">
        <v>3923</v>
      </c>
      <c r="D1589" s="142" t="s">
        <v>3875</v>
      </c>
      <c r="E1589" s="97"/>
      <c r="F1589" s="97" t="str">
        <f>IFERROR(VLOOKUP(A1589,'BPT List'!B:E,4,),"")</f>
        <v/>
      </c>
    </row>
    <row r="1590" spans="1:6" x14ac:dyDescent="0.3">
      <c r="A1590" s="97" t="s">
        <v>3924</v>
      </c>
      <c r="B1590" s="97">
        <f t="shared" si="24"/>
        <v>1116</v>
      </c>
      <c r="C1590" s="142" t="s">
        <v>3925</v>
      </c>
      <c r="D1590" s="142" t="s">
        <v>3875</v>
      </c>
      <c r="E1590" s="97"/>
      <c r="F1590" s="97" t="str">
        <f>IFERROR(VLOOKUP(A1590,'BPT List'!B:E,4,),"")</f>
        <v/>
      </c>
    </row>
    <row r="1591" spans="1:6" x14ac:dyDescent="0.3">
      <c r="A1591" s="97" t="s">
        <v>3926</v>
      </c>
      <c r="B1591" s="97">
        <f t="shared" si="24"/>
        <v>1221</v>
      </c>
      <c r="C1591" s="142" t="s">
        <v>3927</v>
      </c>
      <c r="D1591" s="142" t="s">
        <v>3875</v>
      </c>
      <c r="E1591" s="97"/>
      <c r="F1591" s="97" t="str">
        <f>IFERROR(VLOOKUP(A1591,'BPT List'!B:E,4,),"")</f>
        <v/>
      </c>
    </row>
    <row r="1592" spans="1:6" x14ac:dyDescent="0.3">
      <c r="A1592" s="97" t="s">
        <v>3928</v>
      </c>
      <c r="B1592" s="97">
        <f t="shared" si="24"/>
        <v>1117</v>
      </c>
      <c r="C1592" s="142" t="s">
        <v>3929</v>
      </c>
      <c r="D1592" s="142" t="s">
        <v>3875</v>
      </c>
      <c r="E1592" s="97"/>
      <c r="F1592" s="97" t="str">
        <f>IFERROR(VLOOKUP(A1592,'BPT List'!B:E,4,),"")</f>
        <v/>
      </c>
    </row>
    <row r="1593" spans="1:6" x14ac:dyDescent="0.3">
      <c r="A1593" s="97" t="s">
        <v>3930</v>
      </c>
      <c r="B1593" s="97">
        <f t="shared" si="24"/>
        <v>1119</v>
      </c>
      <c r="C1593" s="142" t="s">
        <v>3931</v>
      </c>
      <c r="D1593" s="142" t="s">
        <v>3875</v>
      </c>
      <c r="E1593" s="97"/>
      <c r="F1593" s="97" t="str">
        <f>IFERROR(VLOOKUP(A1593,'BPT List'!B:E,4,),"")</f>
        <v/>
      </c>
    </row>
    <row r="1594" spans="1:6" x14ac:dyDescent="0.3">
      <c r="A1594" s="97" t="s">
        <v>3932</v>
      </c>
      <c r="B1594" s="97">
        <f t="shared" si="24"/>
        <v>1124</v>
      </c>
      <c r="C1594" s="142" t="s">
        <v>3933</v>
      </c>
      <c r="D1594" s="142" t="s">
        <v>3875</v>
      </c>
      <c r="E1594" s="97"/>
      <c r="F1594" s="97" t="str">
        <f>IFERROR(VLOOKUP(A1594,'BPT List'!B:E,4,),"")</f>
        <v/>
      </c>
    </row>
    <row r="1595" spans="1:6" x14ac:dyDescent="0.3">
      <c r="A1595" s="97" t="s">
        <v>3934</v>
      </c>
      <c r="B1595" s="97">
        <f t="shared" si="24"/>
        <v>1125</v>
      </c>
      <c r="C1595" s="142" t="s">
        <v>3935</v>
      </c>
      <c r="D1595" s="142" t="s">
        <v>3875</v>
      </c>
      <c r="E1595" s="97"/>
      <c r="F1595" s="97" t="str">
        <f>IFERROR(VLOOKUP(A1595,'BPT List'!B:E,4,),"")</f>
        <v/>
      </c>
    </row>
    <row r="1596" spans="1:6" x14ac:dyDescent="0.3">
      <c r="A1596" s="97" t="s">
        <v>3936</v>
      </c>
      <c r="B1596" s="97">
        <f t="shared" si="24"/>
        <v>1126</v>
      </c>
      <c r="C1596" s="142" t="s">
        <v>3937</v>
      </c>
      <c r="D1596" s="142" t="s">
        <v>3875</v>
      </c>
      <c r="E1596" s="97"/>
      <c r="F1596" s="97" t="str">
        <f>IFERROR(VLOOKUP(A1596,'BPT List'!B:E,4,),"")</f>
        <v>YES</v>
      </c>
    </row>
    <row r="1597" spans="1:6" x14ac:dyDescent="0.3">
      <c r="A1597" s="97" t="s">
        <v>3938</v>
      </c>
      <c r="B1597" s="97">
        <f t="shared" si="24"/>
        <v>1214</v>
      </c>
      <c r="C1597" s="142" t="s">
        <v>3939</v>
      </c>
      <c r="D1597" s="142" t="s">
        <v>3875</v>
      </c>
      <c r="E1597" s="97"/>
      <c r="F1597" s="97" t="str">
        <f>IFERROR(VLOOKUP(A1597,'BPT List'!B:E,4,),"")</f>
        <v/>
      </c>
    </row>
    <row r="1598" spans="1:6" x14ac:dyDescent="0.3">
      <c r="A1598" s="97" t="s">
        <v>3940</v>
      </c>
      <c r="B1598" s="97">
        <f t="shared" si="24"/>
        <v>1129</v>
      </c>
      <c r="C1598" s="142" t="s">
        <v>3941</v>
      </c>
      <c r="D1598" s="142" t="s">
        <v>3875</v>
      </c>
      <c r="E1598" s="97"/>
      <c r="F1598" s="97" t="str">
        <f>IFERROR(VLOOKUP(A1598,'BPT List'!B:E,4,),"")</f>
        <v/>
      </c>
    </row>
    <row r="1599" spans="1:6" x14ac:dyDescent="0.3">
      <c r="A1599" s="97" t="s">
        <v>3942</v>
      </c>
      <c r="B1599" s="97">
        <f t="shared" si="24"/>
        <v>1130</v>
      </c>
      <c r="C1599" s="142" t="s">
        <v>3943</v>
      </c>
      <c r="D1599" s="142" t="s">
        <v>3875</v>
      </c>
      <c r="E1599" s="97"/>
      <c r="F1599" s="97" t="str">
        <f>IFERROR(VLOOKUP(A1599,'BPT List'!B:E,4,),"")</f>
        <v/>
      </c>
    </row>
    <row r="1600" spans="1:6" x14ac:dyDescent="0.3">
      <c r="A1600" s="97" t="s">
        <v>3944</v>
      </c>
      <c r="B1600" s="97">
        <f t="shared" si="24"/>
        <v>1131</v>
      </c>
      <c r="C1600" s="142" t="s">
        <v>3945</v>
      </c>
      <c r="D1600" s="142" t="s">
        <v>3875</v>
      </c>
      <c r="E1600" s="97"/>
      <c r="F1600" s="97" t="str">
        <f>IFERROR(VLOOKUP(A1600,'BPT List'!B:E,4,),"")</f>
        <v>YES</v>
      </c>
    </row>
    <row r="1601" spans="1:6" x14ac:dyDescent="0.3">
      <c r="A1601" s="97" t="s">
        <v>3946</v>
      </c>
      <c r="B1601" s="97">
        <f t="shared" si="24"/>
        <v>1218</v>
      </c>
      <c r="C1601" s="142" t="s">
        <v>3947</v>
      </c>
      <c r="D1601" s="142" t="s">
        <v>3875</v>
      </c>
      <c r="E1601" s="97"/>
      <c r="F1601" s="97" t="str">
        <f>IFERROR(VLOOKUP(A1601,'BPT List'!B:E,4,),"")</f>
        <v/>
      </c>
    </row>
    <row r="1602" spans="1:6" x14ac:dyDescent="0.3">
      <c r="A1602" s="97" t="s">
        <v>3948</v>
      </c>
      <c r="B1602" s="97">
        <f t="shared" si="24"/>
        <v>1135</v>
      </c>
      <c r="C1602" s="142" t="s">
        <v>3949</v>
      </c>
      <c r="D1602" s="142" t="s">
        <v>3875</v>
      </c>
      <c r="E1602" s="97"/>
      <c r="F1602" s="97" t="str">
        <f>IFERROR(VLOOKUP(A1602,'BPT List'!B:E,4,),"")</f>
        <v/>
      </c>
    </row>
    <row r="1603" spans="1:6" x14ac:dyDescent="0.3">
      <c r="A1603" s="97" t="s">
        <v>3950</v>
      </c>
      <c r="B1603" s="97">
        <f t="shared" ref="B1603:B1666" si="25">VALUE(RIGHT(A1603,4))</f>
        <v>1120</v>
      </c>
      <c r="C1603" s="142" t="s">
        <v>3951</v>
      </c>
      <c r="D1603" s="142" t="s">
        <v>3875</v>
      </c>
      <c r="E1603" s="97"/>
      <c r="F1603" s="97" t="str">
        <f>IFERROR(VLOOKUP(A1603,'BPT List'!B:E,4,),"")</f>
        <v/>
      </c>
    </row>
    <row r="1604" spans="1:6" x14ac:dyDescent="0.3">
      <c r="A1604" s="97" t="s">
        <v>3952</v>
      </c>
      <c r="B1604" s="97">
        <f t="shared" si="25"/>
        <v>1136</v>
      </c>
      <c r="C1604" s="142" t="s">
        <v>3953</v>
      </c>
      <c r="D1604" s="142" t="s">
        <v>3875</v>
      </c>
      <c r="E1604" s="97"/>
      <c r="F1604" s="97" t="str">
        <f>IFERROR(VLOOKUP(A1604,'BPT List'!B:E,4,),"")</f>
        <v/>
      </c>
    </row>
    <row r="1605" spans="1:6" x14ac:dyDescent="0.3">
      <c r="A1605" s="97" t="s">
        <v>3954</v>
      </c>
      <c r="B1605" s="97">
        <f t="shared" si="25"/>
        <v>1216</v>
      </c>
      <c r="C1605" s="142" t="s">
        <v>3955</v>
      </c>
      <c r="D1605" s="142" t="s">
        <v>3875</v>
      </c>
      <c r="E1605" s="97"/>
      <c r="F1605" s="97" t="str">
        <f>IFERROR(VLOOKUP(A1605,'BPT List'!B:E,4,),"")</f>
        <v/>
      </c>
    </row>
    <row r="1606" spans="1:6" x14ac:dyDescent="0.3">
      <c r="A1606" s="97" t="s">
        <v>3956</v>
      </c>
      <c r="B1606" s="97">
        <f t="shared" si="25"/>
        <v>1138</v>
      </c>
      <c r="C1606" s="142" t="s">
        <v>3957</v>
      </c>
      <c r="D1606" s="142" t="s">
        <v>3875</v>
      </c>
      <c r="E1606" s="97"/>
      <c r="F1606" s="97" t="str">
        <f>IFERROR(VLOOKUP(A1606,'BPT List'!B:E,4,),"")</f>
        <v>YES</v>
      </c>
    </row>
    <row r="1607" spans="1:6" x14ac:dyDescent="0.3">
      <c r="A1607" s="97" t="s">
        <v>3958</v>
      </c>
      <c r="B1607" s="97">
        <f t="shared" si="25"/>
        <v>1140</v>
      </c>
      <c r="C1607" s="142" t="s">
        <v>3959</v>
      </c>
      <c r="D1607" s="142" t="s">
        <v>3875</v>
      </c>
      <c r="E1607" s="97"/>
      <c r="F1607" s="97" t="str">
        <f>IFERROR(VLOOKUP(A1607,'BPT List'!B:E,4,),"")</f>
        <v/>
      </c>
    </row>
    <row r="1608" spans="1:6" x14ac:dyDescent="0.3">
      <c r="A1608" s="97" t="s">
        <v>3960</v>
      </c>
      <c r="B1608" s="97">
        <f t="shared" si="25"/>
        <v>1219</v>
      </c>
      <c r="C1608" s="142" t="s">
        <v>3961</v>
      </c>
      <c r="D1608" s="142" t="s">
        <v>3875</v>
      </c>
      <c r="E1608" s="97"/>
      <c r="F1608" s="97" t="str">
        <f>IFERROR(VLOOKUP(A1608,'BPT List'!B:E,4,),"")</f>
        <v>YES</v>
      </c>
    </row>
    <row r="1609" spans="1:6" x14ac:dyDescent="0.3">
      <c r="A1609" s="97" t="s">
        <v>3962</v>
      </c>
      <c r="B1609" s="97">
        <f t="shared" si="25"/>
        <v>1142</v>
      </c>
      <c r="C1609" s="142" t="s">
        <v>3963</v>
      </c>
      <c r="D1609" s="142" t="s">
        <v>3875</v>
      </c>
      <c r="E1609" s="97"/>
      <c r="F1609" s="97" t="str">
        <f>IFERROR(VLOOKUP(A1609,'BPT List'!B:E,4,),"")</f>
        <v>YES</v>
      </c>
    </row>
    <row r="1610" spans="1:6" x14ac:dyDescent="0.3">
      <c r="A1610" s="97" t="s">
        <v>3964</v>
      </c>
      <c r="B1610" s="97">
        <f t="shared" si="25"/>
        <v>1143</v>
      </c>
      <c r="C1610" s="142" t="s">
        <v>3965</v>
      </c>
      <c r="D1610" s="142" t="s">
        <v>3875</v>
      </c>
      <c r="E1610" s="97"/>
      <c r="F1610" s="97" t="str">
        <f>IFERROR(VLOOKUP(A1610,'BPT List'!B:E,4,),"")</f>
        <v>YES</v>
      </c>
    </row>
    <row r="1611" spans="1:6" x14ac:dyDescent="0.3">
      <c r="A1611" s="97" t="s">
        <v>3966</v>
      </c>
      <c r="B1611" s="97">
        <f t="shared" si="25"/>
        <v>236</v>
      </c>
      <c r="C1611" s="142" t="s">
        <v>3967</v>
      </c>
      <c r="D1611" s="142" t="s">
        <v>3875</v>
      </c>
      <c r="E1611" s="97"/>
      <c r="F1611" s="97" t="str">
        <f>IFERROR(VLOOKUP(A1611,'BPT List'!B:E,4,),"")</f>
        <v/>
      </c>
    </row>
    <row r="1612" spans="1:6" x14ac:dyDescent="0.3">
      <c r="A1612" s="97" t="s">
        <v>3968</v>
      </c>
      <c r="B1612" s="97">
        <f t="shared" si="25"/>
        <v>1145</v>
      </c>
      <c r="C1612" s="142" t="s">
        <v>3969</v>
      </c>
      <c r="D1612" s="142" t="s">
        <v>3875</v>
      </c>
      <c r="E1612" s="97"/>
      <c r="F1612" s="97" t="str">
        <f>IFERROR(VLOOKUP(A1612,'BPT List'!B:E,4,),"")</f>
        <v>YES</v>
      </c>
    </row>
    <row r="1613" spans="1:6" x14ac:dyDescent="0.3">
      <c r="A1613" s="97" t="s">
        <v>3970</v>
      </c>
      <c r="B1613" s="97">
        <f t="shared" si="25"/>
        <v>3701</v>
      </c>
      <c r="C1613" s="142" t="s">
        <v>3971</v>
      </c>
      <c r="D1613" s="142" t="s">
        <v>3875</v>
      </c>
      <c r="E1613" s="97"/>
      <c r="F1613" s="97" t="str">
        <f>IFERROR(VLOOKUP(A1613,'BPT List'!B:E,4,),"")</f>
        <v/>
      </c>
    </row>
    <row r="1614" spans="1:6" x14ac:dyDescent="0.3">
      <c r="A1614" s="97" t="s">
        <v>3972</v>
      </c>
      <c r="B1614" s="97">
        <f t="shared" si="25"/>
        <v>9117</v>
      </c>
      <c r="C1614" s="142" t="s">
        <v>3973</v>
      </c>
      <c r="D1614" s="142" t="s">
        <v>3875</v>
      </c>
      <c r="E1614" s="97"/>
      <c r="F1614" s="97" t="str">
        <f>IFERROR(VLOOKUP(A1614,'BPT List'!B:E,4,),"")</f>
        <v/>
      </c>
    </row>
    <row r="1615" spans="1:6" x14ac:dyDescent="0.3">
      <c r="A1615" s="97" t="s">
        <v>3974</v>
      </c>
      <c r="B1615" s="97">
        <f t="shared" si="25"/>
        <v>1147</v>
      </c>
      <c r="C1615" s="142" t="s">
        <v>3975</v>
      </c>
      <c r="D1615" s="142" t="s">
        <v>3875</v>
      </c>
      <c r="E1615" s="97"/>
      <c r="F1615" s="97" t="str">
        <f>IFERROR(VLOOKUP(A1615,'BPT List'!B:E,4,),"")</f>
        <v/>
      </c>
    </row>
    <row r="1616" spans="1:6" x14ac:dyDescent="0.3">
      <c r="A1616" s="97" t="s">
        <v>3976</v>
      </c>
      <c r="B1616" s="97">
        <f t="shared" si="25"/>
        <v>1209</v>
      </c>
      <c r="C1616" s="142" t="s">
        <v>3977</v>
      </c>
      <c r="D1616" s="142" t="s">
        <v>3875</v>
      </c>
      <c r="E1616" s="97"/>
      <c r="F1616" s="97" t="str">
        <f>IFERROR(VLOOKUP(A1616,'BPT List'!B:E,4,),"")</f>
        <v/>
      </c>
    </row>
    <row r="1617" spans="1:6" x14ac:dyDescent="0.3">
      <c r="A1617" s="97" t="s">
        <v>3978</v>
      </c>
      <c r="B1617" s="97">
        <f t="shared" si="25"/>
        <v>1149</v>
      </c>
      <c r="C1617" s="142" t="s">
        <v>3979</v>
      </c>
      <c r="D1617" s="142" t="s">
        <v>3875</v>
      </c>
      <c r="E1617" s="97"/>
      <c r="F1617" s="97" t="str">
        <f>IFERROR(VLOOKUP(A1617,'BPT List'!B:E,4,),"")</f>
        <v/>
      </c>
    </row>
    <row r="1618" spans="1:6" x14ac:dyDescent="0.3">
      <c r="A1618" s="97" t="s">
        <v>3980</v>
      </c>
      <c r="B1618" s="97">
        <f t="shared" si="25"/>
        <v>1150</v>
      </c>
      <c r="C1618" s="142" t="s">
        <v>3981</v>
      </c>
      <c r="D1618" s="142" t="s">
        <v>3875</v>
      </c>
      <c r="E1618" s="97"/>
      <c r="F1618" s="97" t="str">
        <f>IFERROR(VLOOKUP(A1618,'BPT List'!B:E,4,),"")</f>
        <v/>
      </c>
    </row>
    <row r="1619" spans="1:6" x14ac:dyDescent="0.3">
      <c r="A1619" s="97" t="s">
        <v>3982</v>
      </c>
      <c r="B1619" s="97">
        <f t="shared" si="25"/>
        <v>1151</v>
      </c>
      <c r="C1619" s="142" t="s">
        <v>3983</v>
      </c>
      <c r="D1619" s="142" t="s">
        <v>3875</v>
      </c>
      <c r="E1619" s="97"/>
      <c r="F1619" s="97" t="str">
        <f>IFERROR(VLOOKUP(A1619,'BPT List'!B:E,4,),"")</f>
        <v/>
      </c>
    </row>
    <row r="1620" spans="1:6" x14ac:dyDescent="0.3">
      <c r="A1620" s="97" t="s">
        <v>3984</v>
      </c>
      <c r="B1620" s="97">
        <f t="shared" si="25"/>
        <v>1152</v>
      </c>
      <c r="C1620" s="142" t="s">
        <v>3985</v>
      </c>
      <c r="D1620" s="142" t="s">
        <v>3875</v>
      </c>
      <c r="E1620" s="97"/>
      <c r="F1620" s="97" t="str">
        <f>IFERROR(VLOOKUP(A1620,'BPT List'!B:E,4,),"")</f>
        <v>YES</v>
      </c>
    </row>
    <row r="1621" spans="1:6" x14ac:dyDescent="0.3">
      <c r="A1621" s="97" t="s">
        <v>3986</v>
      </c>
      <c r="B1621" s="97">
        <f t="shared" si="25"/>
        <v>1153</v>
      </c>
      <c r="C1621" s="142" t="s">
        <v>3987</v>
      </c>
      <c r="D1621" s="142" t="s">
        <v>3875</v>
      </c>
      <c r="E1621" s="97"/>
      <c r="F1621" s="97" t="str">
        <f>IFERROR(VLOOKUP(A1621,'BPT List'!B:E,4,),"")</f>
        <v/>
      </c>
    </row>
    <row r="1622" spans="1:6" x14ac:dyDescent="0.3">
      <c r="A1622" s="97" t="s">
        <v>3988</v>
      </c>
      <c r="B1622" s="97">
        <f t="shared" si="25"/>
        <v>1155</v>
      </c>
      <c r="C1622" s="142" t="s">
        <v>3989</v>
      </c>
      <c r="D1622" s="142" t="s">
        <v>3875</v>
      </c>
      <c r="E1622" s="97"/>
      <c r="F1622" s="97" t="str">
        <f>IFERROR(VLOOKUP(A1622,'BPT List'!B:E,4,),"")</f>
        <v/>
      </c>
    </row>
    <row r="1623" spans="1:6" x14ac:dyDescent="0.3">
      <c r="A1623" s="97" t="s">
        <v>3990</v>
      </c>
      <c r="B1623" s="97">
        <f t="shared" si="25"/>
        <v>1157</v>
      </c>
      <c r="C1623" s="142" t="s">
        <v>3991</v>
      </c>
      <c r="D1623" s="142" t="s">
        <v>3875</v>
      </c>
      <c r="E1623" s="97"/>
      <c r="F1623" s="97" t="str">
        <f>IFERROR(VLOOKUP(A1623,'BPT List'!B:E,4,),"")</f>
        <v/>
      </c>
    </row>
    <row r="1624" spans="1:6" x14ac:dyDescent="0.3">
      <c r="A1624" s="97" t="s">
        <v>3992</v>
      </c>
      <c r="B1624" s="97">
        <f t="shared" si="25"/>
        <v>1115</v>
      </c>
      <c r="C1624" s="142" t="s">
        <v>3993</v>
      </c>
      <c r="D1624" s="142" t="s">
        <v>3875</v>
      </c>
      <c r="E1624" s="97"/>
      <c r="F1624" s="97" t="str">
        <f>IFERROR(VLOOKUP(A1624,'BPT List'!B:E,4,),"")</f>
        <v/>
      </c>
    </row>
    <row r="1625" spans="1:6" x14ac:dyDescent="0.3">
      <c r="A1625" s="97" t="s">
        <v>3994</v>
      </c>
      <c r="B1625" s="97">
        <f t="shared" si="25"/>
        <v>1158</v>
      </c>
      <c r="C1625" s="142" t="s">
        <v>3995</v>
      </c>
      <c r="D1625" s="142" t="s">
        <v>3875</v>
      </c>
      <c r="E1625" s="97"/>
      <c r="F1625" s="97" t="str">
        <f>IFERROR(VLOOKUP(A1625,'BPT List'!B:E,4,),"")</f>
        <v/>
      </c>
    </row>
    <row r="1626" spans="1:6" x14ac:dyDescent="0.3">
      <c r="A1626" s="97" t="s">
        <v>3996</v>
      </c>
      <c r="B1626" s="97">
        <f t="shared" si="25"/>
        <v>1159</v>
      </c>
      <c r="C1626" s="142" t="s">
        <v>3997</v>
      </c>
      <c r="D1626" s="142" t="s">
        <v>3875</v>
      </c>
      <c r="E1626" s="97"/>
      <c r="F1626" s="97" t="str">
        <f>IFERROR(VLOOKUP(A1626,'BPT List'!B:E,4,),"")</f>
        <v/>
      </c>
    </row>
    <row r="1627" spans="1:6" x14ac:dyDescent="0.3">
      <c r="A1627" s="97" t="s">
        <v>3998</v>
      </c>
      <c r="B1627" s="97">
        <f t="shared" si="25"/>
        <v>1160</v>
      </c>
      <c r="C1627" s="142" t="s">
        <v>3999</v>
      </c>
      <c r="D1627" s="142" t="s">
        <v>3875</v>
      </c>
      <c r="E1627" s="97"/>
      <c r="F1627" s="97" t="str">
        <f>IFERROR(VLOOKUP(A1627,'BPT List'!B:E,4,),"")</f>
        <v/>
      </c>
    </row>
    <row r="1628" spans="1:6" x14ac:dyDescent="0.3">
      <c r="A1628" s="97" t="s">
        <v>4000</v>
      </c>
      <c r="B1628" s="97">
        <f t="shared" si="25"/>
        <v>1161</v>
      </c>
      <c r="C1628" s="142" t="s">
        <v>4001</v>
      </c>
      <c r="D1628" s="142" t="s">
        <v>3875</v>
      </c>
      <c r="E1628" s="97"/>
      <c r="F1628" s="97" t="str">
        <f>IFERROR(VLOOKUP(A1628,'BPT List'!B:E,4,),"")</f>
        <v/>
      </c>
    </row>
    <row r="1629" spans="1:6" x14ac:dyDescent="0.3">
      <c r="A1629" s="97" t="s">
        <v>4002</v>
      </c>
      <c r="B1629" s="97">
        <f t="shared" si="25"/>
        <v>1163</v>
      </c>
      <c r="C1629" s="142" t="s">
        <v>4003</v>
      </c>
      <c r="D1629" s="142" t="s">
        <v>3875</v>
      </c>
      <c r="E1629" s="97"/>
      <c r="F1629" s="97" t="str">
        <f>IFERROR(VLOOKUP(A1629,'BPT List'!B:E,4,),"")</f>
        <v/>
      </c>
    </row>
    <row r="1630" spans="1:6" x14ac:dyDescent="0.3">
      <c r="A1630" s="97" t="s">
        <v>4004</v>
      </c>
      <c r="B1630" s="97">
        <f t="shared" si="25"/>
        <v>1165</v>
      </c>
      <c r="C1630" s="142" t="s">
        <v>4005</v>
      </c>
      <c r="D1630" s="142" t="s">
        <v>3875</v>
      </c>
      <c r="E1630" s="97"/>
      <c r="F1630" s="97" t="str">
        <f>IFERROR(VLOOKUP(A1630,'BPT List'!B:E,4,),"")</f>
        <v/>
      </c>
    </row>
    <row r="1631" spans="1:6" x14ac:dyDescent="0.3">
      <c r="A1631" s="97" t="s">
        <v>4006</v>
      </c>
      <c r="B1631" s="97">
        <f t="shared" si="25"/>
        <v>1166</v>
      </c>
      <c r="C1631" s="142" t="s">
        <v>4007</v>
      </c>
      <c r="D1631" s="142" t="s">
        <v>3875</v>
      </c>
      <c r="E1631" s="97"/>
      <c r="F1631" s="97" t="str">
        <f>IFERROR(VLOOKUP(A1631,'BPT List'!B:E,4,),"")</f>
        <v/>
      </c>
    </row>
    <row r="1632" spans="1:6" x14ac:dyDescent="0.3">
      <c r="A1632" s="97" t="s">
        <v>4008</v>
      </c>
      <c r="B1632" s="97">
        <f t="shared" si="25"/>
        <v>1168</v>
      </c>
      <c r="C1632" s="142" t="s">
        <v>4009</v>
      </c>
      <c r="D1632" s="142" t="s">
        <v>3875</v>
      </c>
      <c r="E1632" s="97"/>
      <c r="F1632" s="97" t="str">
        <f>IFERROR(VLOOKUP(A1632,'BPT List'!B:E,4,),"")</f>
        <v/>
      </c>
    </row>
    <row r="1633" spans="1:6" x14ac:dyDescent="0.3">
      <c r="A1633" s="97" t="s">
        <v>4010</v>
      </c>
      <c r="B1633" s="97">
        <f t="shared" si="25"/>
        <v>1171</v>
      </c>
      <c r="C1633" s="142" t="s">
        <v>4011</v>
      </c>
      <c r="D1633" s="142" t="s">
        <v>3875</v>
      </c>
      <c r="E1633" s="97"/>
      <c r="F1633" s="97" t="str">
        <f>IFERROR(VLOOKUP(A1633,'BPT List'!B:E,4,),"")</f>
        <v/>
      </c>
    </row>
    <row r="1634" spans="1:6" x14ac:dyDescent="0.3">
      <c r="A1634" s="97" t="s">
        <v>4012</v>
      </c>
      <c r="B1634" s="97">
        <f t="shared" si="25"/>
        <v>1121</v>
      </c>
      <c r="C1634" s="142" t="s">
        <v>4013</v>
      </c>
      <c r="D1634" s="142" t="s">
        <v>3875</v>
      </c>
      <c r="E1634" s="97"/>
      <c r="F1634" s="97" t="str">
        <f>IFERROR(VLOOKUP(A1634,'BPT List'!B:E,4,),"")</f>
        <v/>
      </c>
    </row>
    <row r="1635" spans="1:6" x14ac:dyDescent="0.3">
      <c r="A1635" s="97" t="s">
        <v>4014</v>
      </c>
      <c r="B1635" s="97">
        <f t="shared" si="25"/>
        <v>238</v>
      </c>
      <c r="C1635" s="142" t="s">
        <v>4015</v>
      </c>
      <c r="D1635" s="142" t="s">
        <v>3875</v>
      </c>
      <c r="E1635" s="97"/>
      <c r="F1635" s="97" t="str">
        <f>IFERROR(VLOOKUP(A1635,'BPT List'!B:E,4,),"")</f>
        <v/>
      </c>
    </row>
    <row r="1636" spans="1:6" x14ac:dyDescent="0.3">
      <c r="A1636" s="97" t="s">
        <v>4016</v>
      </c>
      <c r="B1636" s="97">
        <f t="shared" si="25"/>
        <v>1173</v>
      </c>
      <c r="C1636" s="142" t="s">
        <v>4017</v>
      </c>
      <c r="D1636" s="142" t="s">
        <v>3875</v>
      </c>
      <c r="E1636" s="97"/>
      <c r="F1636" s="97" t="str">
        <f>IFERROR(VLOOKUP(A1636,'BPT List'!B:E,4,),"")</f>
        <v/>
      </c>
    </row>
    <row r="1637" spans="1:6" x14ac:dyDescent="0.3">
      <c r="A1637" s="97" t="s">
        <v>4018</v>
      </c>
      <c r="B1637" s="97">
        <f t="shared" si="25"/>
        <v>1176</v>
      </c>
      <c r="C1637" s="142" t="s">
        <v>4019</v>
      </c>
      <c r="D1637" s="142" t="s">
        <v>3875</v>
      </c>
      <c r="E1637" s="97"/>
      <c r="F1637" s="97" t="str">
        <f>IFERROR(VLOOKUP(A1637,'BPT List'!B:E,4,),"")</f>
        <v/>
      </c>
    </row>
    <row r="1638" spans="1:6" x14ac:dyDescent="0.3">
      <c r="A1638" s="97" t="s">
        <v>4020</v>
      </c>
      <c r="B1638" s="97">
        <f t="shared" si="25"/>
        <v>1132</v>
      </c>
      <c r="C1638" s="142" t="s">
        <v>4021</v>
      </c>
      <c r="D1638" s="142" t="s">
        <v>3875</v>
      </c>
      <c r="E1638" s="97"/>
      <c r="F1638" s="97" t="str">
        <f>IFERROR(VLOOKUP(A1638,'BPT List'!B:E,4,),"")</f>
        <v/>
      </c>
    </row>
    <row r="1639" spans="1:6" x14ac:dyDescent="0.3">
      <c r="A1639" s="97" t="s">
        <v>4022</v>
      </c>
      <c r="B1639" s="97">
        <f t="shared" si="25"/>
        <v>239</v>
      </c>
      <c r="C1639" s="142" t="s">
        <v>4023</v>
      </c>
      <c r="D1639" s="142" t="s">
        <v>3875</v>
      </c>
      <c r="E1639" s="97"/>
      <c r="F1639" s="97" t="str">
        <f>IFERROR(VLOOKUP(A1639,'BPT List'!B:E,4,),"")</f>
        <v/>
      </c>
    </row>
    <row r="1640" spans="1:6" x14ac:dyDescent="0.3">
      <c r="A1640" s="97" t="s">
        <v>4024</v>
      </c>
      <c r="B1640" s="97">
        <f t="shared" si="25"/>
        <v>1211</v>
      </c>
      <c r="C1640" s="142" t="s">
        <v>4025</v>
      </c>
      <c r="D1640" s="142" t="s">
        <v>3875</v>
      </c>
      <c r="E1640" s="97"/>
      <c r="F1640" s="97" t="str">
        <f>IFERROR(VLOOKUP(A1640,'BPT List'!B:E,4,),"")</f>
        <v>YES</v>
      </c>
    </row>
    <row r="1641" spans="1:6" x14ac:dyDescent="0.3">
      <c r="A1641" s="97" t="s">
        <v>4026</v>
      </c>
      <c r="B1641" s="97">
        <f t="shared" si="25"/>
        <v>1181</v>
      </c>
      <c r="C1641" s="142" t="s">
        <v>4027</v>
      </c>
      <c r="D1641" s="142" t="s">
        <v>3875</v>
      </c>
      <c r="E1641" s="97"/>
      <c r="F1641" s="97" t="str">
        <f>IFERROR(VLOOKUP(A1641,'BPT List'!B:E,4,),"")</f>
        <v/>
      </c>
    </row>
    <row r="1642" spans="1:6" x14ac:dyDescent="0.3">
      <c r="A1642" s="97" t="s">
        <v>4028</v>
      </c>
      <c r="B1642" s="97">
        <f t="shared" si="25"/>
        <v>1184</v>
      </c>
      <c r="C1642" s="142" t="s">
        <v>4029</v>
      </c>
      <c r="D1642" s="142" t="s">
        <v>3875</v>
      </c>
      <c r="E1642" s="97"/>
      <c r="F1642" s="97" t="str">
        <f>IFERROR(VLOOKUP(A1642,'BPT List'!B:E,4,),"")</f>
        <v/>
      </c>
    </row>
    <row r="1643" spans="1:6" x14ac:dyDescent="0.3">
      <c r="A1643" s="97" t="s">
        <v>4030</v>
      </c>
      <c r="B1643" s="97">
        <f t="shared" si="25"/>
        <v>1186</v>
      </c>
      <c r="C1643" s="142" t="s">
        <v>4031</v>
      </c>
      <c r="D1643" s="142" t="s">
        <v>3875</v>
      </c>
      <c r="E1643" s="97"/>
      <c r="F1643" s="97" t="str">
        <f>IFERROR(VLOOKUP(A1643,'BPT List'!B:E,4,),"")</f>
        <v/>
      </c>
    </row>
    <row r="1644" spans="1:6" x14ac:dyDescent="0.3">
      <c r="A1644" s="97" t="s">
        <v>4032</v>
      </c>
      <c r="B1644" s="97">
        <f t="shared" si="25"/>
        <v>1188</v>
      </c>
      <c r="C1644" s="142" t="s">
        <v>4033</v>
      </c>
      <c r="D1644" s="142" t="s">
        <v>3875</v>
      </c>
      <c r="E1644" s="97"/>
      <c r="F1644" s="97" t="str">
        <f>IFERROR(VLOOKUP(A1644,'BPT List'!B:E,4,),"")</f>
        <v>YES</v>
      </c>
    </row>
    <row r="1645" spans="1:6" x14ac:dyDescent="0.3">
      <c r="A1645" s="97" t="s">
        <v>4034</v>
      </c>
      <c r="B1645" s="97">
        <f t="shared" si="25"/>
        <v>1190</v>
      </c>
      <c r="C1645" s="142" t="s">
        <v>4035</v>
      </c>
      <c r="D1645" s="142" t="s">
        <v>3875</v>
      </c>
      <c r="E1645" s="97"/>
      <c r="F1645" s="97" t="str">
        <f>IFERROR(VLOOKUP(A1645,'BPT List'!B:E,4,),"")</f>
        <v/>
      </c>
    </row>
    <row r="1646" spans="1:6" x14ac:dyDescent="0.3">
      <c r="A1646" s="97" t="s">
        <v>4036</v>
      </c>
      <c r="B1646" s="97">
        <f t="shared" si="25"/>
        <v>1191</v>
      </c>
      <c r="C1646" s="142" t="s">
        <v>4037</v>
      </c>
      <c r="D1646" s="142" t="s">
        <v>3875</v>
      </c>
      <c r="E1646" s="97"/>
      <c r="F1646" s="97" t="str">
        <f>IFERROR(VLOOKUP(A1646,'BPT List'!B:E,4,),"")</f>
        <v>YES</v>
      </c>
    </row>
    <row r="1647" spans="1:6" x14ac:dyDescent="0.3">
      <c r="A1647" s="97" t="s">
        <v>4038</v>
      </c>
      <c r="B1647" s="97">
        <f t="shared" si="25"/>
        <v>1192</v>
      </c>
      <c r="C1647" s="142" t="s">
        <v>4039</v>
      </c>
      <c r="D1647" s="142" t="s">
        <v>3875</v>
      </c>
      <c r="E1647" s="97"/>
      <c r="F1647" s="97" t="str">
        <f>IFERROR(VLOOKUP(A1647,'BPT List'!B:E,4,),"")</f>
        <v>YES</v>
      </c>
    </row>
    <row r="1648" spans="1:6" x14ac:dyDescent="0.3">
      <c r="A1648" s="97" t="s">
        <v>4040</v>
      </c>
      <c r="B1648" s="97">
        <f t="shared" si="25"/>
        <v>1193</v>
      </c>
      <c r="C1648" s="142" t="s">
        <v>4041</v>
      </c>
      <c r="D1648" s="142" t="s">
        <v>3875</v>
      </c>
      <c r="E1648" s="97"/>
      <c r="F1648" s="97" t="str">
        <f>IFERROR(VLOOKUP(A1648,'BPT List'!B:E,4,),"")</f>
        <v/>
      </c>
    </row>
    <row r="1649" spans="1:6" x14ac:dyDescent="0.3">
      <c r="A1649" s="97" t="s">
        <v>4042</v>
      </c>
      <c r="B1649" s="97">
        <f t="shared" si="25"/>
        <v>1194</v>
      </c>
      <c r="C1649" s="142" t="s">
        <v>4043</v>
      </c>
      <c r="D1649" s="142" t="s">
        <v>3875</v>
      </c>
      <c r="E1649" s="97"/>
      <c r="F1649" s="97" t="str">
        <f>IFERROR(VLOOKUP(A1649,'BPT List'!B:E,4,),"")</f>
        <v/>
      </c>
    </row>
    <row r="1650" spans="1:6" x14ac:dyDescent="0.3">
      <c r="A1650" s="97" t="s">
        <v>4044</v>
      </c>
      <c r="B1650" s="97">
        <f t="shared" si="25"/>
        <v>1224</v>
      </c>
      <c r="C1650" s="142" t="s">
        <v>4045</v>
      </c>
      <c r="D1650" s="142" t="s">
        <v>3875</v>
      </c>
      <c r="E1650" s="97"/>
      <c r="F1650" s="97" t="str">
        <f>IFERROR(VLOOKUP(A1650,'BPT List'!B:E,4,),"")</f>
        <v/>
      </c>
    </row>
    <row r="1651" spans="1:6" x14ac:dyDescent="0.3">
      <c r="A1651" s="97" t="s">
        <v>4046</v>
      </c>
      <c r="B1651" s="97">
        <f t="shared" si="25"/>
        <v>1196</v>
      </c>
      <c r="C1651" s="142" t="s">
        <v>4047</v>
      </c>
      <c r="D1651" s="142" t="s">
        <v>3875</v>
      </c>
      <c r="E1651" s="97"/>
      <c r="F1651" s="97" t="str">
        <f>IFERROR(VLOOKUP(A1651,'BPT List'!B:E,4,),"")</f>
        <v/>
      </c>
    </row>
    <row r="1652" spans="1:6" x14ac:dyDescent="0.3">
      <c r="A1652" s="97" t="s">
        <v>4048</v>
      </c>
      <c r="B1652" s="97">
        <f t="shared" si="25"/>
        <v>1197</v>
      </c>
      <c r="C1652" s="142" t="s">
        <v>4049</v>
      </c>
      <c r="D1652" s="142" t="s">
        <v>3875</v>
      </c>
      <c r="E1652" s="97"/>
      <c r="F1652" s="97" t="str">
        <f>IFERROR(VLOOKUP(A1652,'BPT List'!B:E,4,),"")</f>
        <v/>
      </c>
    </row>
    <row r="1653" spans="1:6" x14ac:dyDescent="0.3">
      <c r="A1653" s="97" t="s">
        <v>4050</v>
      </c>
      <c r="B1653" s="97">
        <f t="shared" si="25"/>
        <v>1212</v>
      </c>
      <c r="C1653" s="142" t="s">
        <v>4051</v>
      </c>
      <c r="D1653" s="142" t="s">
        <v>3875</v>
      </c>
      <c r="E1653" s="97"/>
      <c r="F1653" s="97" t="str">
        <f>IFERROR(VLOOKUP(A1653,'BPT List'!B:E,4,),"")</f>
        <v/>
      </c>
    </row>
    <row r="1654" spans="1:6" x14ac:dyDescent="0.3">
      <c r="A1654" s="97" t="s">
        <v>4052</v>
      </c>
      <c r="B1654" s="97">
        <f t="shared" si="25"/>
        <v>1199</v>
      </c>
      <c r="C1654" s="142" t="s">
        <v>4053</v>
      </c>
      <c r="D1654" s="142" t="s">
        <v>3875</v>
      </c>
      <c r="E1654" s="97"/>
      <c r="F1654" s="97" t="str">
        <f>IFERROR(VLOOKUP(A1654,'BPT List'!B:E,4,),"")</f>
        <v/>
      </c>
    </row>
    <row r="1655" spans="1:6" x14ac:dyDescent="0.3">
      <c r="A1655" s="97" t="s">
        <v>4054</v>
      </c>
      <c r="B1655" s="97">
        <f t="shared" si="25"/>
        <v>9046</v>
      </c>
      <c r="C1655" s="142" t="s">
        <v>4055</v>
      </c>
      <c r="D1655" s="142" t="s">
        <v>3875</v>
      </c>
      <c r="E1655" s="97"/>
      <c r="F1655" s="97" t="str">
        <f>IFERROR(VLOOKUP(A1655,'BPT List'!B:E,4,),"")</f>
        <v/>
      </c>
    </row>
    <row r="1656" spans="1:6" x14ac:dyDescent="0.3">
      <c r="A1656" s="97" t="s">
        <v>4056</v>
      </c>
      <c r="B1656" s="97">
        <f t="shared" si="25"/>
        <v>4030</v>
      </c>
      <c r="C1656" s="142" t="s">
        <v>4057</v>
      </c>
      <c r="D1656" s="142" t="s">
        <v>3875</v>
      </c>
      <c r="E1656" s="97"/>
      <c r="F1656" s="97" t="str">
        <f>IFERROR(VLOOKUP(A1656,'BPT List'!B:E,4,),"")</f>
        <v/>
      </c>
    </row>
    <row r="1657" spans="1:6" x14ac:dyDescent="0.3">
      <c r="A1657" s="97" t="s">
        <v>4058</v>
      </c>
      <c r="B1657" s="97">
        <f t="shared" si="25"/>
        <v>1220</v>
      </c>
      <c r="C1657" s="142" t="s">
        <v>4059</v>
      </c>
      <c r="D1657" s="142" t="s">
        <v>3875</v>
      </c>
      <c r="E1657" s="97"/>
      <c r="F1657" s="97" t="str">
        <f>IFERROR(VLOOKUP(A1657,'BPT List'!B:E,4,),"")</f>
        <v/>
      </c>
    </row>
    <row r="1658" spans="1:6" x14ac:dyDescent="0.3">
      <c r="A1658" s="97" t="s">
        <v>4060</v>
      </c>
      <c r="B1658" s="97">
        <f t="shared" si="25"/>
        <v>1203</v>
      </c>
      <c r="C1658" s="142" t="s">
        <v>4061</v>
      </c>
      <c r="D1658" s="142" t="s">
        <v>3875</v>
      </c>
      <c r="E1658" s="97"/>
      <c r="F1658" s="97" t="str">
        <f>IFERROR(VLOOKUP(A1658,'BPT List'!B:E,4,),"")</f>
        <v/>
      </c>
    </row>
    <row r="1659" spans="1:6" x14ac:dyDescent="0.3">
      <c r="A1659" s="97" t="s">
        <v>4062</v>
      </c>
      <c r="B1659" s="97">
        <f t="shared" si="25"/>
        <v>2770</v>
      </c>
      <c r="C1659" s="142" t="s">
        <v>4063</v>
      </c>
      <c r="D1659" s="142" t="s">
        <v>4064</v>
      </c>
      <c r="E1659" s="97"/>
      <c r="F1659" s="97" t="str">
        <f>IFERROR(VLOOKUP(A1659,'BPT List'!B:E,4,),"")</f>
        <v/>
      </c>
    </row>
    <row r="1660" spans="1:6" x14ac:dyDescent="0.3">
      <c r="A1660" s="97" t="s">
        <v>4065</v>
      </c>
      <c r="B1660" s="97">
        <f t="shared" si="25"/>
        <v>2772</v>
      </c>
      <c r="C1660" s="142" t="s">
        <v>4066</v>
      </c>
      <c r="D1660" s="142" t="s">
        <v>4064</v>
      </c>
      <c r="E1660" s="97"/>
      <c r="F1660" s="97" t="str">
        <f>IFERROR(VLOOKUP(A1660,'BPT List'!B:E,4,),"")</f>
        <v/>
      </c>
    </row>
    <row r="1661" spans="1:6" x14ac:dyDescent="0.3">
      <c r="A1661" s="97" t="s">
        <v>4067</v>
      </c>
      <c r="B1661" s="97">
        <f t="shared" si="25"/>
        <v>2773</v>
      </c>
      <c r="C1661" s="142" t="s">
        <v>4068</v>
      </c>
      <c r="D1661" s="142" t="s">
        <v>4064</v>
      </c>
      <c r="E1661" s="97"/>
      <c r="F1661" s="97" t="str">
        <f>IFERROR(VLOOKUP(A1661,'BPT List'!B:E,4,),"")</f>
        <v/>
      </c>
    </row>
    <row r="1662" spans="1:6" x14ac:dyDescent="0.3">
      <c r="A1662" s="97" t="s">
        <v>4069</v>
      </c>
      <c r="B1662" s="97">
        <f t="shared" si="25"/>
        <v>2774</v>
      </c>
      <c r="C1662" s="142" t="s">
        <v>4070</v>
      </c>
      <c r="D1662" s="142" t="s">
        <v>4064</v>
      </c>
      <c r="E1662" s="97"/>
      <c r="F1662" s="97" t="str">
        <f>IFERROR(VLOOKUP(A1662,'BPT List'!B:E,4,),"")</f>
        <v/>
      </c>
    </row>
    <row r="1663" spans="1:6" x14ac:dyDescent="0.3">
      <c r="A1663" s="97" t="s">
        <v>4071</v>
      </c>
      <c r="B1663" s="97">
        <f t="shared" si="25"/>
        <v>2843</v>
      </c>
      <c r="C1663" s="142" t="s">
        <v>4072</v>
      </c>
      <c r="D1663" s="142" t="s">
        <v>4064</v>
      </c>
      <c r="E1663" s="97"/>
      <c r="F1663" s="97" t="str">
        <f>IFERROR(VLOOKUP(A1663,'BPT List'!B:E,4,),"")</f>
        <v>YES</v>
      </c>
    </row>
    <row r="1664" spans="1:6" x14ac:dyDescent="0.3">
      <c r="A1664" s="97" t="s">
        <v>4073</v>
      </c>
      <c r="B1664" s="97">
        <f t="shared" si="25"/>
        <v>2826</v>
      </c>
      <c r="C1664" s="142" t="s">
        <v>4074</v>
      </c>
      <c r="D1664" s="142" t="s">
        <v>4064</v>
      </c>
      <c r="E1664" s="97"/>
      <c r="F1664" s="97" t="str">
        <f>IFERROR(VLOOKUP(A1664,'BPT List'!B:E,4,),"")</f>
        <v/>
      </c>
    </row>
    <row r="1665" spans="1:6" x14ac:dyDescent="0.3">
      <c r="A1665" s="97" t="s">
        <v>4075</v>
      </c>
      <c r="B1665" s="97">
        <f t="shared" si="25"/>
        <v>2623</v>
      </c>
      <c r="C1665" s="142" t="s">
        <v>4076</v>
      </c>
      <c r="D1665" s="142" t="s">
        <v>4064</v>
      </c>
      <c r="E1665" s="97"/>
      <c r="F1665" s="97" t="str">
        <f>IFERROR(VLOOKUP(A1665,'BPT List'!B:E,4,),"")</f>
        <v/>
      </c>
    </row>
    <row r="1666" spans="1:6" x14ac:dyDescent="0.3">
      <c r="A1666" s="97" t="s">
        <v>4077</v>
      </c>
      <c r="B1666" s="97">
        <f t="shared" si="25"/>
        <v>2844</v>
      </c>
      <c r="C1666" s="142" t="s">
        <v>4078</v>
      </c>
      <c r="D1666" s="142" t="s">
        <v>4064</v>
      </c>
      <c r="E1666" s="97"/>
      <c r="F1666" s="97" t="str">
        <f>IFERROR(VLOOKUP(A1666,'BPT List'!B:E,4,),"")</f>
        <v/>
      </c>
    </row>
    <row r="1667" spans="1:6" x14ac:dyDescent="0.3">
      <c r="A1667" s="97" t="s">
        <v>4079</v>
      </c>
      <c r="B1667" s="97">
        <f t="shared" ref="B1667:B1730" si="26">VALUE(RIGHT(A1667,4))</f>
        <v>2622</v>
      </c>
      <c r="C1667" s="142" t="s">
        <v>4080</v>
      </c>
      <c r="D1667" s="142" t="s">
        <v>4064</v>
      </c>
      <c r="E1667" s="97"/>
      <c r="F1667" s="97" t="str">
        <f>IFERROR(VLOOKUP(A1667,'BPT List'!B:E,4,),"")</f>
        <v/>
      </c>
    </row>
    <row r="1668" spans="1:6" x14ac:dyDescent="0.3">
      <c r="A1668" s="97" t="s">
        <v>4081</v>
      </c>
      <c r="B1668" s="97">
        <f t="shared" si="26"/>
        <v>2776</v>
      </c>
      <c r="C1668" s="142" t="s">
        <v>4082</v>
      </c>
      <c r="D1668" s="142" t="s">
        <v>4064</v>
      </c>
      <c r="E1668" s="97"/>
      <c r="F1668" s="97" t="str">
        <f>IFERROR(VLOOKUP(A1668,'BPT List'!B:E,4,),"")</f>
        <v/>
      </c>
    </row>
    <row r="1669" spans="1:6" x14ac:dyDescent="0.3">
      <c r="A1669" s="97" t="s">
        <v>4083</v>
      </c>
      <c r="B1669" s="97">
        <f t="shared" si="26"/>
        <v>2846</v>
      </c>
      <c r="C1669" s="142" t="s">
        <v>4084</v>
      </c>
      <c r="D1669" s="142" t="s">
        <v>4064</v>
      </c>
      <c r="E1669" s="97"/>
      <c r="F1669" s="97" t="str">
        <f>IFERROR(VLOOKUP(A1669,'BPT List'!B:E,4,),"")</f>
        <v>YES</v>
      </c>
    </row>
    <row r="1670" spans="1:6" x14ac:dyDescent="0.3">
      <c r="A1670" s="97" t="s">
        <v>4085</v>
      </c>
      <c r="B1670" s="97">
        <f t="shared" si="26"/>
        <v>2942</v>
      </c>
      <c r="C1670" s="142" t="s">
        <v>4086</v>
      </c>
      <c r="D1670" s="142" t="s">
        <v>4064</v>
      </c>
      <c r="E1670" s="97"/>
      <c r="F1670" s="97" t="str">
        <f>IFERROR(VLOOKUP(A1670,'BPT List'!B:E,4,),"")</f>
        <v/>
      </c>
    </row>
    <row r="1671" spans="1:6" x14ac:dyDescent="0.3">
      <c r="A1671" s="97" t="s">
        <v>4087</v>
      </c>
      <c r="B1671" s="97">
        <f t="shared" si="26"/>
        <v>2849</v>
      </c>
      <c r="C1671" s="142" t="s">
        <v>4088</v>
      </c>
      <c r="D1671" s="142" t="s">
        <v>4064</v>
      </c>
      <c r="E1671" s="97"/>
      <c r="F1671" s="97" t="str">
        <f>IFERROR(VLOOKUP(A1671,'BPT List'!B:E,4,),"")</f>
        <v/>
      </c>
    </row>
    <row r="1672" spans="1:6" x14ac:dyDescent="0.3">
      <c r="A1672" s="97" t="s">
        <v>4089</v>
      </c>
      <c r="B1672" s="97">
        <f t="shared" si="26"/>
        <v>2777</v>
      </c>
      <c r="C1672" s="142" t="s">
        <v>4090</v>
      </c>
      <c r="D1672" s="142" t="s">
        <v>4064</v>
      </c>
      <c r="E1672" s="97"/>
      <c r="F1672" s="97" t="str">
        <f>IFERROR(VLOOKUP(A1672,'BPT List'!B:E,4,),"")</f>
        <v>YES</v>
      </c>
    </row>
    <row r="1673" spans="1:6" x14ac:dyDescent="0.3">
      <c r="A1673" s="97" t="s">
        <v>4091</v>
      </c>
      <c r="B1673" s="97">
        <f t="shared" si="26"/>
        <v>2778</v>
      </c>
      <c r="C1673" s="142" t="s">
        <v>4092</v>
      </c>
      <c r="D1673" s="142" t="s">
        <v>4064</v>
      </c>
      <c r="E1673" s="97"/>
      <c r="F1673" s="97" t="str">
        <f>IFERROR(VLOOKUP(A1673,'BPT List'!B:E,4,),"")</f>
        <v/>
      </c>
    </row>
    <row r="1674" spans="1:6" x14ac:dyDescent="0.3">
      <c r="A1674" s="97" t="s">
        <v>4093</v>
      </c>
      <c r="B1674" s="97">
        <f t="shared" si="26"/>
        <v>2850</v>
      </c>
      <c r="C1674" s="142" t="s">
        <v>4094</v>
      </c>
      <c r="D1674" s="142" t="s">
        <v>4064</v>
      </c>
      <c r="E1674" s="97"/>
      <c r="F1674" s="97" t="str">
        <f>IFERROR(VLOOKUP(A1674,'BPT List'!B:E,4,),"")</f>
        <v>YES</v>
      </c>
    </row>
    <row r="1675" spans="1:6" x14ac:dyDescent="0.3">
      <c r="A1675" s="97" t="s">
        <v>4095</v>
      </c>
      <c r="B1675" s="97">
        <f t="shared" si="26"/>
        <v>2852</v>
      </c>
      <c r="C1675" s="142" t="s">
        <v>4096</v>
      </c>
      <c r="D1675" s="142" t="s">
        <v>4064</v>
      </c>
      <c r="E1675" s="97"/>
      <c r="F1675" s="97" t="str">
        <f>IFERROR(VLOOKUP(A1675,'BPT List'!B:E,4,),"")</f>
        <v/>
      </c>
    </row>
    <row r="1676" spans="1:6" x14ac:dyDescent="0.3">
      <c r="A1676" s="97" t="s">
        <v>4097</v>
      </c>
      <c r="B1676" s="97">
        <f t="shared" si="26"/>
        <v>2626</v>
      </c>
      <c r="C1676" s="142" t="s">
        <v>4098</v>
      </c>
      <c r="D1676" s="142" t="s">
        <v>4064</v>
      </c>
      <c r="E1676" s="97"/>
      <c r="F1676" s="97" t="str">
        <f>IFERROR(VLOOKUP(A1676,'BPT List'!B:E,4,),"")</f>
        <v/>
      </c>
    </row>
    <row r="1677" spans="1:6" x14ac:dyDescent="0.3">
      <c r="A1677" s="97" t="s">
        <v>4099</v>
      </c>
      <c r="B1677" s="97">
        <f t="shared" si="26"/>
        <v>2780</v>
      </c>
      <c r="C1677" s="142" t="s">
        <v>4100</v>
      </c>
      <c r="D1677" s="142" t="s">
        <v>4064</v>
      </c>
      <c r="E1677" s="97"/>
      <c r="F1677" s="97" t="str">
        <f>IFERROR(VLOOKUP(A1677,'BPT List'!B:E,4,),"")</f>
        <v/>
      </c>
    </row>
    <row r="1678" spans="1:6" x14ac:dyDescent="0.3">
      <c r="A1678" s="97" t="s">
        <v>4101</v>
      </c>
      <c r="B1678" s="97">
        <f t="shared" si="26"/>
        <v>2853</v>
      </c>
      <c r="C1678" s="142" t="s">
        <v>4102</v>
      </c>
      <c r="D1678" s="142" t="s">
        <v>4064</v>
      </c>
      <c r="E1678" s="97"/>
      <c r="F1678" s="97" t="str">
        <f>IFERROR(VLOOKUP(A1678,'BPT List'!B:E,4,),"")</f>
        <v/>
      </c>
    </row>
    <row r="1679" spans="1:6" x14ac:dyDescent="0.3">
      <c r="A1679" s="97" t="s">
        <v>4103</v>
      </c>
      <c r="B1679" s="97">
        <f t="shared" si="26"/>
        <v>2627</v>
      </c>
      <c r="C1679" s="142" t="s">
        <v>4104</v>
      </c>
      <c r="D1679" s="142" t="s">
        <v>4064</v>
      </c>
      <c r="E1679" s="97"/>
      <c r="F1679" s="97" t="str">
        <f>IFERROR(VLOOKUP(A1679,'BPT List'!B:E,4,),"")</f>
        <v/>
      </c>
    </row>
    <row r="1680" spans="1:6" x14ac:dyDescent="0.3">
      <c r="A1680" s="97" t="s">
        <v>4105</v>
      </c>
      <c r="B1680" s="97">
        <f t="shared" si="26"/>
        <v>3720</v>
      </c>
      <c r="C1680" s="142" t="s">
        <v>4106</v>
      </c>
      <c r="D1680" s="142" t="s">
        <v>4064</v>
      </c>
      <c r="E1680" s="97"/>
      <c r="F1680" s="97" t="str">
        <f>IFERROR(VLOOKUP(A1680,'BPT List'!B:E,4,),"")</f>
        <v/>
      </c>
    </row>
    <row r="1681" spans="1:6" x14ac:dyDescent="0.3">
      <c r="A1681" s="97" t="s">
        <v>4107</v>
      </c>
      <c r="B1681" s="97">
        <f t="shared" si="26"/>
        <v>2854</v>
      </c>
      <c r="C1681" s="142" t="s">
        <v>4108</v>
      </c>
      <c r="D1681" s="142" t="s">
        <v>4064</v>
      </c>
      <c r="E1681" s="97"/>
      <c r="F1681" s="97" t="str">
        <f>IFERROR(VLOOKUP(A1681,'BPT List'!B:E,4,),"")</f>
        <v>YES</v>
      </c>
    </row>
    <row r="1682" spans="1:6" x14ac:dyDescent="0.3">
      <c r="A1682" s="97" t="s">
        <v>4109</v>
      </c>
      <c r="B1682" s="97">
        <f t="shared" si="26"/>
        <v>2628</v>
      </c>
      <c r="C1682" s="142" t="s">
        <v>4110</v>
      </c>
      <c r="D1682" s="142" t="s">
        <v>4064</v>
      </c>
      <c r="E1682" s="97"/>
      <c r="F1682" s="97" t="str">
        <f>IFERROR(VLOOKUP(A1682,'BPT List'!B:E,4,),"")</f>
        <v>YES</v>
      </c>
    </row>
    <row r="1683" spans="1:6" x14ac:dyDescent="0.3">
      <c r="A1683" s="97" t="s">
        <v>4111</v>
      </c>
      <c r="B1683" s="97">
        <f t="shared" si="26"/>
        <v>2945</v>
      </c>
      <c r="C1683" s="142" t="s">
        <v>4112</v>
      </c>
      <c r="D1683" s="142" t="s">
        <v>4064</v>
      </c>
      <c r="E1683" s="97"/>
      <c r="F1683" s="97" t="str">
        <f>IFERROR(VLOOKUP(A1683,'BPT List'!B:E,4,),"")</f>
        <v/>
      </c>
    </row>
    <row r="1684" spans="1:6" x14ac:dyDescent="0.3">
      <c r="A1684" s="97" t="s">
        <v>4113</v>
      </c>
      <c r="B1684" s="97">
        <f t="shared" si="26"/>
        <v>2946</v>
      </c>
      <c r="C1684" s="142" t="s">
        <v>4114</v>
      </c>
      <c r="D1684" s="142" t="s">
        <v>4064</v>
      </c>
      <c r="E1684" s="97"/>
      <c r="F1684" s="97" t="str">
        <f>IFERROR(VLOOKUP(A1684,'BPT List'!B:E,4,),"")</f>
        <v/>
      </c>
    </row>
    <row r="1685" spans="1:6" x14ac:dyDescent="0.3">
      <c r="A1685" s="97" t="s">
        <v>4115</v>
      </c>
      <c r="B1685" s="97">
        <f t="shared" si="26"/>
        <v>2855</v>
      </c>
      <c r="C1685" s="142" t="s">
        <v>4116</v>
      </c>
      <c r="D1685" s="142" t="s">
        <v>4064</v>
      </c>
      <c r="E1685" s="97"/>
      <c r="F1685" s="97" t="str">
        <f>IFERROR(VLOOKUP(A1685,'BPT List'!B:E,4,),"")</f>
        <v>YES</v>
      </c>
    </row>
    <row r="1686" spans="1:6" x14ac:dyDescent="0.3">
      <c r="A1686" s="97" t="s">
        <v>4117</v>
      </c>
      <c r="B1686" s="97">
        <f t="shared" si="26"/>
        <v>2857</v>
      </c>
      <c r="C1686" s="142" t="s">
        <v>4118</v>
      </c>
      <c r="D1686" s="142" t="s">
        <v>4064</v>
      </c>
      <c r="E1686" s="97"/>
      <c r="F1686" s="97" t="str">
        <f>IFERROR(VLOOKUP(A1686,'BPT List'!B:E,4,),"")</f>
        <v/>
      </c>
    </row>
    <row r="1687" spans="1:6" x14ac:dyDescent="0.3">
      <c r="A1687" s="97" t="s">
        <v>4119</v>
      </c>
      <c r="B1687" s="97">
        <f t="shared" si="26"/>
        <v>2858</v>
      </c>
      <c r="C1687" s="142" t="s">
        <v>4120</v>
      </c>
      <c r="D1687" s="142" t="s">
        <v>4064</v>
      </c>
      <c r="E1687" s="97"/>
      <c r="F1687" s="97" t="str">
        <f>IFERROR(VLOOKUP(A1687,'BPT List'!B:E,4,),"")</f>
        <v/>
      </c>
    </row>
    <row r="1688" spans="1:6" x14ac:dyDescent="0.3">
      <c r="A1688" s="97" t="s">
        <v>4121</v>
      </c>
      <c r="B1688" s="97">
        <f t="shared" si="26"/>
        <v>2781</v>
      </c>
      <c r="C1688" s="142" t="s">
        <v>4122</v>
      </c>
      <c r="D1688" s="142" t="s">
        <v>4064</v>
      </c>
      <c r="E1688" s="97"/>
      <c r="F1688" s="97" t="str">
        <f>IFERROR(VLOOKUP(A1688,'BPT List'!B:E,4,),"")</f>
        <v/>
      </c>
    </row>
    <row r="1689" spans="1:6" x14ac:dyDescent="0.3">
      <c r="A1689" s="97" t="s">
        <v>4123</v>
      </c>
      <c r="B1689" s="97">
        <f t="shared" si="26"/>
        <v>2830</v>
      </c>
      <c r="C1689" s="142" t="s">
        <v>4124</v>
      </c>
      <c r="D1689" s="142" t="s">
        <v>4064</v>
      </c>
      <c r="E1689" s="97"/>
      <c r="F1689" s="97" t="str">
        <f>IFERROR(VLOOKUP(A1689,'BPT List'!B:E,4,),"")</f>
        <v/>
      </c>
    </row>
    <row r="1690" spans="1:6" x14ac:dyDescent="0.3">
      <c r="A1690" s="97" t="s">
        <v>4125</v>
      </c>
      <c r="B1690" s="97">
        <f t="shared" si="26"/>
        <v>3624</v>
      </c>
      <c r="C1690" s="142" t="s">
        <v>4126</v>
      </c>
      <c r="D1690" s="142" t="s">
        <v>4064</v>
      </c>
      <c r="E1690" s="97"/>
      <c r="F1690" s="97" t="str">
        <f>IFERROR(VLOOKUP(A1690,'BPT List'!B:E,4,),"")</f>
        <v/>
      </c>
    </row>
    <row r="1691" spans="1:6" x14ac:dyDescent="0.3">
      <c r="A1691" s="97" t="s">
        <v>4127</v>
      </c>
      <c r="B1691" s="97">
        <f t="shared" si="26"/>
        <v>2952</v>
      </c>
      <c r="C1691" s="142" t="s">
        <v>4128</v>
      </c>
      <c r="D1691" s="142" t="s">
        <v>4064</v>
      </c>
      <c r="E1691" s="97"/>
      <c r="F1691" s="97" t="str">
        <f>IFERROR(VLOOKUP(A1691,'BPT List'!B:E,4,),"")</f>
        <v/>
      </c>
    </row>
    <row r="1692" spans="1:6" x14ac:dyDescent="0.3">
      <c r="A1692" s="97" t="s">
        <v>4129</v>
      </c>
      <c r="B1692" s="97">
        <f t="shared" si="26"/>
        <v>2859</v>
      </c>
      <c r="C1692" s="142" t="s">
        <v>4130</v>
      </c>
      <c r="D1692" s="142" t="s">
        <v>4064</v>
      </c>
      <c r="E1692" s="97"/>
      <c r="F1692" s="97" t="str">
        <f>IFERROR(VLOOKUP(A1692,'BPT List'!B:E,4,),"")</f>
        <v/>
      </c>
    </row>
    <row r="1693" spans="1:6" x14ac:dyDescent="0.3">
      <c r="A1693" s="97" t="s">
        <v>4131</v>
      </c>
      <c r="B1693" s="97">
        <f t="shared" si="26"/>
        <v>2860</v>
      </c>
      <c r="C1693" s="142" t="s">
        <v>4132</v>
      </c>
      <c r="D1693" s="142" t="s">
        <v>4064</v>
      </c>
      <c r="E1693" s="97"/>
      <c r="F1693" s="97" t="str">
        <f>IFERROR(VLOOKUP(A1693,'BPT List'!B:E,4,),"")</f>
        <v/>
      </c>
    </row>
    <row r="1694" spans="1:6" x14ac:dyDescent="0.3">
      <c r="A1694" s="97" t="s">
        <v>4133</v>
      </c>
      <c r="B1694" s="97">
        <f t="shared" si="26"/>
        <v>2832</v>
      </c>
      <c r="C1694" s="142" t="s">
        <v>4134</v>
      </c>
      <c r="D1694" s="142" t="s">
        <v>4064</v>
      </c>
      <c r="E1694" s="97"/>
      <c r="F1694" s="97" t="str">
        <f>IFERROR(VLOOKUP(A1694,'BPT List'!B:E,4,),"")</f>
        <v/>
      </c>
    </row>
    <row r="1695" spans="1:6" x14ac:dyDescent="0.3">
      <c r="A1695" s="97" t="s">
        <v>4135</v>
      </c>
      <c r="B1695" s="97">
        <f t="shared" si="26"/>
        <v>2861</v>
      </c>
      <c r="C1695" s="142" t="s">
        <v>4136</v>
      </c>
      <c r="D1695" s="142" t="s">
        <v>4064</v>
      </c>
      <c r="E1695" s="97"/>
      <c r="F1695" s="97" t="str">
        <f>IFERROR(VLOOKUP(A1695,'BPT List'!B:E,4,),"")</f>
        <v/>
      </c>
    </row>
    <row r="1696" spans="1:6" x14ac:dyDescent="0.3">
      <c r="A1696" s="97" t="s">
        <v>4137</v>
      </c>
      <c r="B1696" s="97">
        <f t="shared" si="26"/>
        <v>2630</v>
      </c>
      <c r="C1696" s="142" t="s">
        <v>4138</v>
      </c>
      <c r="D1696" s="142" t="s">
        <v>4064</v>
      </c>
      <c r="E1696" s="97"/>
      <c r="F1696" s="97" t="str">
        <f>IFERROR(VLOOKUP(A1696,'BPT List'!B:E,4,),"")</f>
        <v/>
      </c>
    </row>
    <row r="1697" spans="1:6" x14ac:dyDescent="0.3">
      <c r="A1697" s="97" t="s">
        <v>4139</v>
      </c>
      <c r="B1697" s="97">
        <f t="shared" si="26"/>
        <v>2631</v>
      </c>
      <c r="C1697" s="142" t="s">
        <v>4140</v>
      </c>
      <c r="D1697" s="142" t="s">
        <v>4064</v>
      </c>
      <c r="E1697" s="97"/>
      <c r="F1697" s="97" t="str">
        <f>IFERROR(VLOOKUP(A1697,'BPT List'!B:E,4,),"")</f>
        <v/>
      </c>
    </row>
    <row r="1698" spans="1:6" x14ac:dyDescent="0.3">
      <c r="A1698" s="97" t="s">
        <v>4141</v>
      </c>
      <c r="B1698" s="97">
        <f t="shared" si="26"/>
        <v>2862</v>
      </c>
      <c r="C1698" s="142" t="s">
        <v>4142</v>
      </c>
      <c r="D1698" s="142" t="s">
        <v>4064</v>
      </c>
      <c r="E1698" s="97"/>
      <c r="F1698" s="97" t="str">
        <f>IFERROR(VLOOKUP(A1698,'BPT List'!B:E,4,),"")</f>
        <v/>
      </c>
    </row>
    <row r="1699" spans="1:6" x14ac:dyDescent="0.3">
      <c r="A1699" s="97" t="s">
        <v>4143</v>
      </c>
      <c r="B1699" s="97">
        <f t="shared" si="26"/>
        <v>2841</v>
      </c>
      <c r="C1699" s="142" t="s">
        <v>4144</v>
      </c>
      <c r="D1699" s="142" t="s">
        <v>4064</v>
      </c>
      <c r="E1699" s="97"/>
      <c r="F1699" s="97" t="str">
        <f>IFERROR(VLOOKUP(A1699,'BPT List'!B:E,4,),"")</f>
        <v/>
      </c>
    </row>
    <row r="1700" spans="1:6" x14ac:dyDescent="0.3">
      <c r="A1700" s="97" t="s">
        <v>4145</v>
      </c>
      <c r="B1700" s="97">
        <f t="shared" si="26"/>
        <v>2842</v>
      </c>
      <c r="C1700" s="142" t="s">
        <v>4146</v>
      </c>
      <c r="D1700" s="142" t="s">
        <v>4064</v>
      </c>
      <c r="E1700" s="97"/>
      <c r="F1700" s="97" t="str">
        <f>IFERROR(VLOOKUP(A1700,'BPT List'!B:E,4,),"")</f>
        <v/>
      </c>
    </row>
    <row r="1701" spans="1:6" x14ac:dyDescent="0.3">
      <c r="A1701" s="97" t="s">
        <v>4147</v>
      </c>
      <c r="B1701" s="97">
        <f t="shared" si="26"/>
        <v>2953</v>
      </c>
      <c r="C1701" s="142" t="s">
        <v>4148</v>
      </c>
      <c r="D1701" s="142" t="s">
        <v>4064</v>
      </c>
      <c r="E1701" s="97"/>
      <c r="F1701" s="97" t="str">
        <f>IFERROR(VLOOKUP(A1701,'BPT List'!B:E,4,),"")</f>
        <v/>
      </c>
    </row>
    <row r="1702" spans="1:6" x14ac:dyDescent="0.3">
      <c r="A1702" s="97" t="s">
        <v>4149</v>
      </c>
      <c r="B1702" s="97">
        <f t="shared" si="26"/>
        <v>2863</v>
      </c>
      <c r="C1702" s="142" t="s">
        <v>4150</v>
      </c>
      <c r="D1702" s="142" t="s">
        <v>4064</v>
      </c>
      <c r="E1702" s="97"/>
      <c r="F1702" s="97" t="str">
        <f>IFERROR(VLOOKUP(A1702,'BPT List'!B:E,4,),"")</f>
        <v/>
      </c>
    </row>
    <row r="1703" spans="1:6" x14ac:dyDescent="0.3">
      <c r="A1703" s="97" t="s">
        <v>4151</v>
      </c>
      <c r="B1703" s="97">
        <f t="shared" si="26"/>
        <v>2837</v>
      </c>
      <c r="C1703" s="142" t="s">
        <v>4152</v>
      </c>
      <c r="D1703" s="142" t="s">
        <v>4064</v>
      </c>
      <c r="E1703" s="97"/>
      <c r="F1703" s="97" t="str">
        <f>IFERROR(VLOOKUP(A1703,'BPT List'!B:E,4,),"")</f>
        <v/>
      </c>
    </row>
    <row r="1704" spans="1:6" x14ac:dyDescent="0.3">
      <c r="A1704" s="97" t="s">
        <v>4153</v>
      </c>
      <c r="B1704" s="97">
        <f t="shared" si="26"/>
        <v>2838</v>
      </c>
      <c r="C1704" s="142" t="s">
        <v>4154</v>
      </c>
      <c r="D1704" s="142" t="s">
        <v>4064</v>
      </c>
      <c r="E1704" s="97"/>
      <c r="F1704" s="97" t="str">
        <f>IFERROR(VLOOKUP(A1704,'BPT List'!B:E,4,),"")</f>
        <v/>
      </c>
    </row>
    <row r="1705" spans="1:6" x14ac:dyDescent="0.3">
      <c r="A1705" s="97" t="s">
        <v>4155</v>
      </c>
      <c r="B1705" s="97">
        <f t="shared" si="26"/>
        <v>2632</v>
      </c>
      <c r="C1705" s="142" t="s">
        <v>4156</v>
      </c>
      <c r="D1705" s="142" t="s">
        <v>4157</v>
      </c>
      <c r="E1705" s="97"/>
      <c r="F1705" s="97" t="str">
        <f>IFERROR(VLOOKUP(A1705,'BPT List'!B:E,4,),"")</f>
        <v/>
      </c>
    </row>
    <row r="1706" spans="1:6" x14ac:dyDescent="0.3">
      <c r="A1706" s="97" t="s">
        <v>4158</v>
      </c>
      <c r="B1706" s="97">
        <f t="shared" si="26"/>
        <v>2874</v>
      </c>
      <c r="C1706" s="142" t="s">
        <v>4159</v>
      </c>
      <c r="D1706" s="142" t="s">
        <v>4157</v>
      </c>
      <c r="E1706" s="97"/>
      <c r="F1706" s="97" t="str">
        <f>IFERROR(VLOOKUP(A1706,'BPT List'!B:E,4,),"")</f>
        <v>YES</v>
      </c>
    </row>
    <row r="1707" spans="1:6" x14ac:dyDescent="0.3">
      <c r="A1707" s="97" t="s">
        <v>4160</v>
      </c>
      <c r="B1707" s="97">
        <f t="shared" si="26"/>
        <v>2633</v>
      </c>
      <c r="C1707" s="142" t="s">
        <v>4161</v>
      </c>
      <c r="D1707" s="142" t="s">
        <v>4157</v>
      </c>
      <c r="E1707" s="97"/>
      <c r="F1707" s="97" t="str">
        <f>IFERROR(VLOOKUP(A1707,'BPT List'!B:E,4,),"")</f>
        <v/>
      </c>
    </row>
    <row r="1708" spans="1:6" x14ac:dyDescent="0.3">
      <c r="A1708" s="97" t="s">
        <v>4162</v>
      </c>
      <c r="B1708" s="97">
        <f t="shared" si="26"/>
        <v>2634</v>
      </c>
      <c r="C1708" s="142" t="s">
        <v>4163</v>
      </c>
      <c r="D1708" s="142" t="s">
        <v>4157</v>
      </c>
      <c r="E1708" s="97"/>
      <c r="F1708" s="97" t="str">
        <f>IFERROR(VLOOKUP(A1708,'BPT List'!B:E,4,),"")</f>
        <v/>
      </c>
    </row>
    <row r="1709" spans="1:6" x14ac:dyDescent="0.3">
      <c r="A1709" s="97" t="s">
        <v>4164</v>
      </c>
      <c r="B1709" s="97">
        <f t="shared" si="26"/>
        <v>2644</v>
      </c>
      <c r="C1709" s="142" t="s">
        <v>4165</v>
      </c>
      <c r="D1709" s="142" t="s">
        <v>4157</v>
      </c>
      <c r="E1709" s="97"/>
      <c r="F1709" s="97" t="str">
        <f>IFERROR(VLOOKUP(A1709,'BPT List'!B:E,4,),"")</f>
        <v>YES</v>
      </c>
    </row>
    <row r="1710" spans="1:6" x14ac:dyDescent="0.3">
      <c r="A1710" s="97" t="s">
        <v>4166</v>
      </c>
      <c r="B1710" s="97">
        <f t="shared" si="26"/>
        <v>3568</v>
      </c>
      <c r="C1710" s="142" t="s">
        <v>4167</v>
      </c>
      <c r="D1710" s="142" t="s">
        <v>4157</v>
      </c>
      <c r="E1710" s="97"/>
      <c r="F1710" s="97" t="str">
        <f>IFERROR(VLOOKUP(A1710,'BPT List'!B:E,4,),"")</f>
        <v/>
      </c>
    </row>
    <row r="1711" spans="1:6" x14ac:dyDescent="0.3">
      <c r="A1711" s="97" t="s">
        <v>4168</v>
      </c>
      <c r="B1711" s="97">
        <f t="shared" si="26"/>
        <v>2646</v>
      </c>
      <c r="C1711" s="142" t="s">
        <v>4169</v>
      </c>
      <c r="D1711" s="142" t="s">
        <v>4157</v>
      </c>
      <c r="E1711" s="97"/>
      <c r="F1711" s="97" t="str">
        <f>IFERROR(VLOOKUP(A1711,'BPT List'!B:E,4,),"")</f>
        <v>YES</v>
      </c>
    </row>
    <row r="1712" spans="1:6" x14ac:dyDescent="0.3">
      <c r="A1712" s="97" t="s">
        <v>4170</v>
      </c>
      <c r="B1712" s="97">
        <f t="shared" si="26"/>
        <v>2647</v>
      </c>
      <c r="C1712" s="142" t="s">
        <v>4171</v>
      </c>
      <c r="D1712" s="142" t="s">
        <v>4157</v>
      </c>
      <c r="E1712" s="97"/>
      <c r="F1712" s="97" t="str">
        <f>IFERROR(VLOOKUP(A1712,'BPT List'!B:E,4,),"")</f>
        <v>YES</v>
      </c>
    </row>
    <row r="1713" spans="1:6" x14ac:dyDescent="0.3">
      <c r="A1713" s="97" t="s">
        <v>4172</v>
      </c>
      <c r="B1713" s="97">
        <f t="shared" si="26"/>
        <v>2635</v>
      </c>
      <c r="C1713" s="142" t="s">
        <v>4173</v>
      </c>
      <c r="D1713" s="142" t="s">
        <v>4157</v>
      </c>
      <c r="E1713" s="97"/>
      <c r="F1713" s="97" t="str">
        <f>IFERROR(VLOOKUP(A1713,'BPT List'!B:E,4,),"")</f>
        <v/>
      </c>
    </row>
    <row r="1714" spans="1:6" x14ac:dyDescent="0.3">
      <c r="A1714" s="97" t="s">
        <v>4174</v>
      </c>
      <c r="B1714" s="97">
        <f t="shared" si="26"/>
        <v>2648</v>
      </c>
      <c r="C1714" s="142" t="s">
        <v>4175</v>
      </c>
      <c r="D1714" s="142" t="s">
        <v>4157</v>
      </c>
      <c r="E1714" s="97"/>
      <c r="F1714" s="97" t="str">
        <f>IFERROR(VLOOKUP(A1714,'BPT List'!B:E,4,),"")</f>
        <v>YES</v>
      </c>
    </row>
    <row r="1715" spans="1:6" x14ac:dyDescent="0.3">
      <c r="A1715" s="97" t="s">
        <v>4176</v>
      </c>
      <c r="B1715" s="97">
        <f t="shared" si="26"/>
        <v>2883</v>
      </c>
      <c r="C1715" s="142" t="s">
        <v>4177</v>
      </c>
      <c r="D1715" s="142" t="s">
        <v>4157</v>
      </c>
      <c r="E1715" s="97"/>
      <c r="F1715" s="97" t="str">
        <f>IFERROR(VLOOKUP(A1715,'BPT List'!B:E,4,),"")</f>
        <v>YES</v>
      </c>
    </row>
    <row r="1716" spans="1:6" x14ac:dyDescent="0.3">
      <c r="A1716" s="97" t="s">
        <v>4178</v>
      </c>
      <c r="B1716" s="97">
        <f t="shared" si="26"/>
        <v>2806</v>
      </c>
      <c r="C1716" s="142" t="s">
        <v>4179</v>
      </c>
      <c r="D1716" s="142" t="s">
        <v>4157</v>
      </c>
      <c r="E1716" s="97"/>
      <c r="F1716" s="97" t="str">
        <f>IFERROR(VLOOKUP(A1716,'BPT List'!B:E,4,),"")</f>
        <v/>
      </c>
    </row>
    <row r="1717" spans="1:6" x14ac:dyDescent="0.3">
      <c r="A1717" s="97" t="s">
        <v>4180</v>
      </c>
      <c r="B1717" s="97">
        <f t="shared" si="26"/>
        <v>2807</v>
      </c>
      <c r="C1717" s="142" t="s">
        <v>4181</v>
      </c>
      <c r="D1717" s="142" t="s">
        <v>4157</v>
      </c>
      <c r="E1717" s="97"/>
      <c r="F1717" s="97" t="str">
        <f>IFERROR(VLOOKUP(A1717,'BPT List'!B:E,4,),"")</f>
        <v/>
      </c>
    </row>
    <row r="1718" spans="1:6" x14ac:dyDescent="0.3">
      <c r="A1718" s="97" t="s">
        <v>4182</v>
      </c>
      <c r="B1718" s="97">
        <f t="shared" si="26"/>
        <v>2810</v>
      </c>
      <c r="C1718" s="142" t="s">
        <v>4183</v>
      </c>
      <c r="D1718" s="142" t="s">
        <v>4157</v>
      </c>
      <c r="E1718" s="97"/>
      <c r="F1718" s="97" t="str">
        <f>IFERROR(VLOOKUP(A1718,'BPT List'!B:E,4,),"")</f>
        <v/>
      </c>
    </row>
    <row r="1719" spans="1:6" x14ac:dyDescent="0.3">
      <c r="A1719" s="97" t="s">
        <v>4184</v>
      </c>
      <c r="B1719" s="97">
        <f t="shared" si="26"/>
        <v>2651</v>
      </c>
      <c r="C1719" s="142" t="s">
        <v>4185</v>
      </c>
      <c r="D1719" s="142" t="s">
        <v>4157</v>
      </c>
      <c r="E1719" s="97"/>
      <c r="F1719" s="97" t="str">
        <f>IFERROR(VLOOKUP(A1719,'BPT List'!B:E,4,),"")</f>
        <v>YES</v>
      </c>
    </row>
    <row r="1720" spans="1:6" x14ac:dyDescent="0.3">
      <c r="A1720" s="97" t="s">
        <v>4186</v>
      </c>
      <c r="B1720" s="97">
        <f t="shared" si="26"/>
        <v>2885</v>
      </c>
      <c r="C1720" s="142" t="s">
        <v>4187</v>
      </c>
      <c r="D1720" s="142" t="s">
        <v>4157</v>
      </c>
      <c r="E1720" s="97"/>
      <c r="F1720" s="97" t="str">
        <f>IFERROR(VLOOKUP(A1720,'BPT List'!B:E,4,),"")</f>
        <v/>
      </c>
    </row>
    <row r="1721" spans="1:6" x14ac:dyDescent="0.3">
      <c r="A1721" s="97" t="s">
        <v>4188</v>
      </c>
      <c r="B1721" s="97">
        <f t="shared" si="26"/>
        <v>2877</v>
      </c>
      <c r="C1721" s="142" t="s">
        <v>4189</v>
      </c>
      <c r="D1721" s="142" t="s">
        <v>4157</v>
      </c>
      <c r="E1721" s="97"/>
      <c r="F1721" s="97" t="str">
        <f>IFERROR(VLOOKUP(A1721,'BPT List'!B:E,4,),"")</f>
        <v/>
      </c>
    </row>
    <row r="1722" spans="1:6" x14ac:dyDescent="0.3">
      <c r="A1722" s="97" t="s">
        <v>4190</v>
      </c>
      <c r="B1722" s="97">
        <f t="shared" si="26"/>
        <v>2811</v>
      </c>
      <c r="C1722" s="142" t="s">
        <v>4191</v>
      </c>
      <c r="D1722" s="142" t="s">
        <v>4157</v>
      </c>
      <c r="E1722" s="97"/>
      <c r="F1722" s="97" t="str">
        <f>IFERROR(VLOOKUP(A1722,'BPT List'!B:E,4,),"")</f>
        <v>YES</v>
      </c>
    </row>
    <row r="1723" spans="1:6" x14ac:dyDescent="0.3">
      <c r="A1723" s="97" t="s">
        <v>4192</v>
      </c>
      <c r="B1723" s="97">
        <f t="shared" si="26"/>
        <v>2652</v>
      </c>
      <c r="C1723" s="142" t="s">
        <v>4193</v>
      </c>
      <c r="D1723" s="142" t="s">
        <v>4157</v>
      </c>
      <c r="E1723" s="97"/>
      <c r="F1723" s="97" t="str">
        <f>IFERROR(VLOOKUP(A1723,'BPT List'!B:E,4,),"")</f>
        <v>YES</v>
      </c>
    </row>
    <row r="1724" spans="1:6" x14ac:dyDescent="0.3">
      <c r="A1724" s="97" t="s">
        <v>4194</v>
      </c>
      <c r="B1724" s="97">
        <f t="shared" si="26"/>
        <v>2636</v>
      </c>
      <c r="C1724" s="142" t="s">
        <v>4195</v>
      </c>
      <c r="D1724" s="142" t="s">
        <v>4157</v>
      </c>
      <c r="E1724" s="97"/>
      <c r="F1724" s="97" t="str">
        <f>IFERROR(VLOOKUP(A1724,'BPT List'!B:E,4,),"")</f>
        <v>YES</v>
      </c>
    </row>
    <row r="1725" spans="1:6" x14ac:dyDescent="0.3">
      <c r="A1725" s="97" t="s">
        <v>4196</v>
      </c>
      <c r="B1725" s="97">
        <f t="shared" si="26"/>
        <v>2654</v>
      </c>
      <c r="C1725" s="142" t="s">
        <v>4197</v>
      </c>
      <c r="D1725" s="142" t="s">
        <v>4157</v>
      </c>
      <c r="E1725" s="97"/>
      <c r="F1725" s="97" t="str">
        <f>IFERROR(VLOOKUP(A1725,'BPT List'!B:E,4,),"")</f>
        <v/>
      </c>
    </row>
    <row r="1726" spans="1:6" x14ac:dyDescent="0.3">
      <c r="A1726" s="97" t="s">
        <v>4198</v>
      </c>
      <c r="B1726" s="97">
        <f t="shared" si="26"/>
        <v>2655</v>
      </c>
      <c r="C1726" s="142" t="s">
        <v>4199</v>
      </c>
      <c r="D1726" s="142" t="s">
        <v>4157</v>
      </c>
      <c r="E1726" s="97"/>
      <c r="F1726" s="97" t="str">
        <f>IFERROR(VLOOKUP(A1726,'BPT List'!B:E,4,),"")</f>
        <v/>
      </c>
    </row>
    <row r="1727" spans="1:6" x14ac:dyDescent="0.3">
      <c r="A1727" s="97" t="s">
        <v>4200</v>
      </c>
      <c r="B1727" s="97">
        <f t="shared" si="26"/>
        <v>2658</v>
      </c>
      <c r="C1727" s="142" t="s">
        <v>4201</v>
      </c>
      <c r="D1727" s="142" t="s">
        <v>4157</v>
      </c>
      <c r="E1727" s="97"/>
      <c r="F1727" s="97" t="str">
        <f>IFERROR(VLOOKUP(A1727,'BPT List'!B:E,4,),"")</f>
        <v>YES</v>
      </c>
    </row>
    <row r="1728" spans="1:6" x14ac:dyDescent="0.3">
      <c r="A1728" s="97" t="s">
        <v>4202</v>
      </c>
      <c r="B1728" s="97">
        <f t="shared" si="26"/>
        <v>2656</v>
      </c>
      <c r="C1728" s="142" t="s">
        <v>4203</v>
      </c>
      <c r="D1728" s="142" t="s">
        <v>4157</v>
      </c>
      <c r="E1728" s="97"/>
      <c r="F1728" s="97" t="str">
        <f>IFERROR(VLOOKUP(A1728,'BPT List'!B:E,4,),"")</f>
        <v/>
      </c>
    </row>
    <row r="1729" spans="1:6" x14ac:dyDescent="0.3">
      <c r="A1729" s="97" t="s">
        <v>4204</v>
      </c>
      <c r="B1729" s="97">
        <f t="shared" si="26"/>
        <v>2657</v>
      </c>
      <c r="C1729" s="142" t="s">
        <v>4205</v>
      </c>
      <c r="D1729" s="142" t="s">
        <v>4157</v>
      </c>
      <c r="E1729" s="97"/>
      <c r="F1729" s="97" t="str">
        <f>IFERROR(VLOOKUP(A1729,'BPT List'!B:E,4,),"")</f>
        <v/>
      </c>
    </row>
    <row r="1730" spans="1:6" x14ac:dyDescent="0.3">
      <c r="A1730" s="97" t="s">
        <v>4206</v>
      </c>
      <c r="B1730" s="97">
        <f t="shared" si="26"/>
        <v>2638</v>
      </c>
      <c r="C1730" s="142" t="s">
        <v>4207</v>
      </c>
      <c r="D1730" s="142" t="s">
        <v>4157</v>
      </c>
      <c r="E1730" s="97"/>
      <c r="F1730" s="97" t="str">
        <f>IFERROR(VLOOKUP(A1730,'BPT List'!B:E,4,),"")</f>
        <v/>
      </c>
    </row>
    <row r="1731" spans="1:6" x14ac:dyDescent="0.3">
      <c r="A1731" s="97" t="s">
        <v>4208</v>
      </c>
      <c r="B1731" s="97">
        <f t="shared" ref="B1731:B1794" si="27">VALUE(RIGHT(A1731,4))</f>
        <v>2814</v>
      </c>
      <c r="C1731" s="142" t="s">
        <v>4209</v>
      </c>
      <c r="D1731" s="142" t="s">
        <v>4157</v>
      </c>
      <c r="E1731" s="97"/>
      <c r="F1731" s="97" t="str">
        <f>IFERROR(VLOOKUP(A1731,'BPT List'!B:E,4,),"")</f>
        <v/>
      </c>
    </row>
    <row r="1732" spans="1:6" x14ac:dyDescent="0.3">
      <c r="A1732" s="97" t="s">
        <v>4210</v>
      </c>
      <c r="B1732" s="97">
        <f t="shared" si="27"/>
        <v>2815</v>
      </c>
      <c r="C1732" s="142" t="s">
        <v>4211</v>
      </c>
      <c r="D1732" s="142" t="s">
        <v>4157</v>
      </c>
      <c r="E1732" s="97"/>
      <c r="F1732" s="97" t="str">
        <f>IFERROR(VLOOKUP(A1732,'BPT List'!B:E,4,),"")</f>
        <v>YES</v>
      </c>
    </row>
    <row r="1733" spans="1:6" x14ac:dyDescent="0.3">
      <c r="A1733" s="97" t="s">
        <v>4212</v>
      </c>
      <c r="B1733" s="97">
        <f t="shared" si="27"/>
        <v>2878</v>
      </c>
      <c r="C1733" s="142" t="s">
        <v>4213</v>
      </c>
      <c r="D1733" s="142" t="s">
        <v>4157</v>
      </c>
      <c r="E1733" s="97"/>
      <c r="F1733" s="97" t="str">
        <f>IFERROR(VLOOKUP(A1733,'BPT List'!B:E,4,),"")</f>
        <v>YES</v>
      </c>
    </row>
    <row r="1734" spans="1:6" x14ac:dyDescent="0.3">
      <c r="A1734" s="97" t="s">
        <v>4214</v>
      </c>
      <c r="B1734" s="97">
        <f t="shared" si="27"/>
        <v>2816</v>
      </c>
      <c r="C1734" s="142" t="s">
        <v>4215</v>
      </c>
      <c r="D1734" s="142" t="s">
        <v>4157</v>
      </c>
      <c r="E1734" s="97"/>
      <c r="F1734" s="97" t="str">
        <f>IFERROR(VLOOKUP(A1734,'BPT List'!B:E,4,),"")</f>
        <v/>
      </c>
    </row>
    <row r="1735" spans="1:6" x14ac:dyDescent="0.3">
      <c r="A1735" s="97" t="s">
        <v>4216</v>
      </c>
      <c r="B1735" s="97">
        <f t="shared" si="27"/>
        <v>2879</v>
      </c>
      <c r="C1735" s="142" t="s">
        <v>4217</v>
      </c>
      <c r="D1735" s="142" t="s">
        <v>4157</v>
      </c>
      <c r="E1735" s="97"/>
      <c r="F1735" s="97" t="str">
        <f>IFERROR(VLOOKUP(A1735,'BPT List'!B:E,4,),"")</f>
        <v>YES</v>
      </c>
    </row>
    <row r="1736" spans="1:6" x14ac:dyDescent="0.3">
      <c r="A1736" s="97" t="s">
        <v>4218</v>
      </c>
      <c r="B1736" s="97">
        <f t="shared" si="27"/>
        <v>2640</v>
      </c>
      <c r="C1736" s="142" t="s">
        <v>4219</v>
      </c>
      <c r="D1736" s="142" t="s">
        <v>4157</v>
      </c>
      <c r="E1736" s="97"/>
      <c r="F1736" s="97" t="str">
        <f>IFERROR(VLOOKUP(A1736,'BPT List'!B:E,4,),"")</f>
        <v/>
      </c>
    </row>
    <row r="1737" spans="1:6" x14ac:dyDescent="0.3">
      <c r="A1737" s="97" t="s">
        <v>4220</v>
      </c>
      <c r="B1737" s="97">
        <f t="shared" si="27"/>
        <v>2639</v>
      </c>
      <c r="C1737" s="142" t="s">
        <v>4221</v>
      </c>
      <c r="D1737" s="142" t="s">
        <v>4157</v>
      </c>
      <c r="E1737" s="97"/>
      <c r="F1737" s="97" t="str">
        <f>IFERROR(VLOOKUP(A1737,'BPT List'!B:E,4,),"")</f>
        <v/>
      </c>
    </row>
    <row r="1738" spans="1:6" x14ac:dyDescent="0.3">
      <c r="A1738" s="97" t="s">
        <v>4222</v>
      </c>
      <c r="B1738" s="97">
        <f t="shared" si="27"/>
        <v>2818</v>
      </c>
      <c r="C1738" s="142" t="s">
        <v>4223</v>
      </c>
      <c r="D1738" s="142" t="s">
        <v>4157</v>
      </c>
      <c r="E1738" s="97"/>
      <c r="F1738" s="97" t="str">
        <f>IFERROR(VLOOKUP(A1738,'BPT List'!B:E,4,),"")</f>
        <v/>
      </c>
    </row>
    <row r="1739" spans="1:6" x14ac:dyDescent="0.3">
      <c r="A1739" s="97" t="s">
        <v>4224</v>
      </c>
      <c r="B1739" s="97">
        <f t="shared" si="27"/>
        <v>2659</v>
      </c>
      <c r="C1739" s="142" t="s">
        <v>4225</v>
      </c>
      <c r="D1739" s="142" t="s">
        <v>4157</v>
      </c>
      <c r="E1739" s="97"/>
      <c r="F1739" s="97" t="str">
        <f>IFERROR(VLOOKUP(A1739,'BPT List'!B:E,4,),"")</f>
        <v/>
      </c>
    </row>
    <row r="1740" spans="1:6" x14ac:dyDescent="0.3">
      <c r="A1740" s="97" t="s">
        <v>4226</v>
      </c>
      <c r="B1740" s="97">
        <f t="shared" si="27"/>
        <v>2880</v>
      </c>
      <c r="C1740" s="142" t="s">
        <v>4227</v>
      </c>
      <c r="D1740" s="142" t="s">
        <v>4157</v>
      </c>
      <c r="E1740" s="97"/>
      <c r="F1740" s="97" t="str">
        <f>IFERROR(VLOOKUP(A1740,'BPT List'!B:E,4,),"")</f>
        <v/>
      </c>
    </row>
    <row r="1741" spans="1:6" x14ac:dyDescent="0.3">
      <c r="A1741" s="97" t="s">
        <v>4228</v>
      </c>
      <c r="B1741" s="97">
        <f t="shared" si="27"/>
        <v>3727</v>
      </c>
      <c r="C1741" s="142" t="s">
        <v>4229</v>
      </c>
      <c r="D1741" s="142" t="s">
        <v>4157</v>
      </c>
      <c r="E1741" s="97"/>
      <c r="F1741" s="97" t="str">
        <f>IFERROR(VLOOKUP(A1741,'BPT List'!B:E,4,),"")</f>
        <v/>
      </c>
    </row>
    <row r="1742" spans="1:6" x14ac:dyDescent="0.3">
      <c r="A1742" s="97" t="s">
        <v>4230</v>
      </c>
      <c r="B1742" s="97">
        <f t="shared" si="27"/>
        <v>2881</v>
      </c>
      <c r="C1742" s="142" t="s">
        <v>4231</v>
      </c>
      <c r="D1742" s="142" t="s">
        <v>4157</v>
      </c>
      <c r="E1742" s="97"/>
      <c r="F1742" s="97" t="str">
        <f>IFERROR(VLOOKUP(A1742,'BPT List'!B:E,4,),"")</f>
        <v>YES</v>
      </c>
    </row>
    <row r="1743" spans="1:6" x14ac:dyDescent="0.3">
      <c r="A1743" s="97" t="s">
        <v>4232</v>
      </c>
      <c r="B1743" s="97">
        <f t="shared" si="27"/>
        <v>2882</v>
      </c>
      <c r="C1743" s="142" t="s">
        <v>4233</v>
      </c>
      <c r="D1743" s="142" t="s">
        <v>4157</v>
      </c>
      <c r="E1743" s="97"/>
      <c r="F1743" s="97" t="str">
        <f>IFERROR(VLOOKUP(A1743,'BPT List'!B:E,4,),"")</f>
        <v>YES</v>
      </c>
    </row>
    <row r="1744" spans="1:6" x14ac:dyDescent="0.3">
      <c r="A1744" s="97" t="s">
        <v>4234</v>
      </c>
      <c r="B1744" s="97">
        <f t="shared" si="27"/>
        <v>2821</v>
      </c>
      <c r="C1744" s="142" t="s">
        <v>4235</v>
      </c>
      <c r="D1744" s="142" t="s">
        <v>4157</v>
      </c>
      <c r="E1744" s="97"/>
      <c r="F1744" s="97" t="str">
        <f>IFERROR(VLOOKUP(A1744,'BPT List'!B:E,4,),"")</f>
        <v/>
      </c>
    </row>
    <row r="1745" spans="1:6" x14ac:dyDescent="0.3">
      <c r="A1745" s="97" t="s">
        <v>4236</v>
      </c>
      <c r="B1745" s="97">
        <f t="shared" si="27"/>
        <v>2661</v>
      </c>
      <c r="C1745" s="142" t="s">
        <v>4237</v>
      </c>
      <c r="D1745" s="142" t="s">
        <v>4157</v>
      </c>
      <c r="E1745" s="97"/>
      <c r="F1745" s="97" t="str">
        <f>IFERROR(VLOOKUP(A1745,'BPT List'!B:E,4,),"")</f>
        <v/>
      </c>
    </row>
    <row r="1746" spans="1:6" x14ac:dyDescent="0.3">
      <c r="A1746" s="97" t="s">
        <v>4238</v>
      </c>
      <c r="B1746" s="97">
        <f t="shared" si="27"/>
        <v>2819</v>
      </c>
      <c r="C1746" s="142" t="s">
        <v>4239</v>
      </c>
      <c r="D1746" s="142" t="s">
        <v>4157</v>
      </c>
      <c r="E1746" s="97"/>
      <c r="F1746" s="97" t="str">
        <f>IFERROR(VLOOKUP(A1746,'BPT List'!B:E,4,),"")</f>
        <v/>
      </c>
    </row>
    <row r="1747" spans="1:6" x14ac:dyDescent="0.3">
      <c r="A1747" s="97" t="s">
        <v>4240</v>
      </c>
      <c r="B1747" s="97">
        <f t="shared" si="27"/>
        <v>2822</v>
      </c>
      <c r="C1747" s="142" t="s">
        <v>4241</v>
      </c>
      <c r="D1747" s="142" t="s">
        <v>4157</v>
      </c>
      <c r="E1747" s="97"/>
      <c r="F1747" s="97" t="str">
        <f>IFERROR(VLOOKUP(A1747,'BPT List'!B:E,4,),"")</f>
        <v/>
      </c>
    </row>
    <row r="1748" spans="1:6" x14ac:dyDescent="0.3">
      <c r="A1748" s="97" t="s">
        <v>4242</v>
      </c>
      <c r="B1748" s="97">
        <f t="shared" si="27"/>
        <v>2663</v>
      </c>
      <c r="C1748" s="142" t="s">
        <v>4243</v>
      </c>
      <c r="D1748" s="142" t="s">
        <v>4157</v>
      </c>
      <c r="E1748" s="97"/>
      <c r="F1748" s="97" t="str">
        <f>IFERROR(VLOOKUP(A1748,'BPT List'!B:E,4,),"")</f>
        <v/>
      </c>
    </row>
    <row r="1749" spans="1:6" x14ac:dyDescent="0.3">
      <c r="A1749" s="97" t="s">
        <v>4244</v>
      </c>
      <c r="B1749" s="97">
        <f t="shared" si="27"/>
        <v>2889</v>
      </c>
      <c r="C1749" s="142" t="s">
        <v>4245</v>
      </c>
      <c r="D1749" s="142" t="s">
        <v>4157</v>
      </c>
      <c r="E1749" s="97"/>
      <c r="F1749" s="97" t="str">
        <f>IFERROR(VLOOKUP(A1749,'BPT List'!B:E,4,),"")</f>
        <v/>
      </c>
    </row>
    <row r="1750" spans="1:6" x14ac:dyDescent="0.3">
      <c r="A1750" s="97" t="s">
        <v>4246</v>
      </c>
      <c r="B1750" s="97">
        <f t="shared" si="27"/>
        <v>2884</v>
      </c>
      <c r="C1750" s="142" t="s">
        <v>4247</v>
      </c>
      <c r="D1750" s="142" t="s">
        <v>4157</v>
      </c>
      <c r="E1750" s="97"/>
      <c r="F1750" s="97" t="str">
        <f>IFERROR(VLOOKUP(A1750,'BPT List'!B:E,4,),"")</f>
        <v/>
      </c>
    </row>
    <row r="1751" spans="1:6" x14ac:dyDescent="0.3">
      <c r="A1751" s="97" t="s">
        <v>4248</v>
      </c>
      <c r="B1751" s="97">
        <f t="shared" si="27"/>
        <v>3131</v>
      </c>
      <c r="C1751" s="142" t="s">
        <v>4249</v>
      </c>
      <c r="D1751" s="142" t="s">
        <v>4250</v>
      </c>
      <c r="E1751" s="97"/>
      <c r="F1751" s="97" t="str">
        <f>IFERROR(VLOOKUP(A1751,'BPT List'!B:E,4,),"")</f>
        <v/>
      </c>
    </row>
    <row r="1752" spans="1:6" x14ac:dyDescent="0.3">
      <c r="A1752" s="97" t="s">
        <v>4251</v>
      </c>
      <c r="B1752" s="97">
        <f t="shared" si="27"/>
        <v>3222</v>
      </c>
      <c r="C1752" s="142" t="s">
        <v>4252</v>
      </c>
      <c r="D1752" s="142" t="s">
        <v>4250</v>
      </c>
      <c r="E1752" s="97"/>
      <c r="F1752" s="97" t="str">
        <f>IFERROR(VLOOKUP(A1752,'BPT List'!B:E,4,),"")</f>
        <v/>
      </c>
    </row>
    <row r="1753" spans="1:6" x14ac:dyDescent="0.3">
      <c r="A1753" s="97" t="s">
        <v>4253</v>
      </c>
      <c r="B1753" s="97">
        <f t="shared" si="27"/>
        <v>3132</v>
      </c>
      <c r="C1753" s="142" t="s">
        <v>4254</v>
      </c>
      <c r="D1753" s="142" t="s">
        <v>4250</v>
      </c>
      <c r="E1753" s="97"/>
      <c r="F1753" s="97" t="str">
        <f>IFERROR(VLOOKUP(A1753,'BPT List'!B:E,4,),"")</f>
        <v>YES</v>
      </c>
    </row>
    <row r="1754" spans="1:6" x14ac:dyDescent="0.3">
      <c r="A1754" s="97" t="s">
        <v>4255</v>
      </c>
      <c r="B1754" s="97">
        <f t="shared" si="27"/>
        <v>3223</v>
      </c>
      <c r="C1754" s="142" t="s">
        <v>4256</v>
      </c>
      <c r="D1754" s="142" t="s">
        <v>4250</v>
      </c>
      <c r="E1754" s="97"/>
      <c r="F1754" s="97" t="str">
        <f>IFERROR(VLOOKUP(A1754,'BPT List'!B:E,4,),"")</f>
        <v>YES</v>
      </c>
    </row>
    <row r="1755" spans="1:6" x14ac:dyDescent="0.3">
      <c r="A1755" s="97" t="s">
        <v>4257</v>
      </c>
      <c r="B1755" s="97">
        <f t="shared" si="27"/>
        <v>3224</v>
      </c>
      <c r="C1755" s="142" t="s">
        <v>4258</v>
      </c>
      <c r="D1755" s="142" t="s">
        <v>4250</v>
      </c>
      <c r="E1755" s="97"/>
      <c r="F1755" s="97" t="str">
        <f>IFERROR(VLOOKUP(A1755,'BPT List'!B:E,4,),"")</f>
        <v>YES</v>
      </c>
    </row>
    <row r="1756" spans="1:6" x14ac:dyDescent="0.3">
      <c r="A1756" s="97" t="s">
        <v>4259</v>
      </c>
      <c r="B1756" s="97">
        <f t="shared" si="27"/>
        <v>3133</v>
      </c>
      <c r="C1756" s="142" t="s">
        <v>4260</v>
      </c>
      <c r="D1756" s="142" t="s">
        <v>4250</v>
      </c>
      <c r="E1756" s="97"/>
      <c r="F1756" s="97" t="str">
        <f>IFERROR(VLOOKUP(A1756,'BPT List'!B:E,4,),"")</f>
        <v/>
      </c>
    </row>
    <row r="1757" spans="1:6" x14ac:dyDescent="0.3">
      <c r="A1757" s="97" t="s">
        <v>4261</v>
      </c>
      <c r="B1757" s="97">
        <f t="shared" si="27"/>
        <v>3135</v>
      </c>
      <c r="C1757" s="142" t="s">
        <v>4262</v>
      </c>
      <c r="D1757" s="142" t="s">
        <v>4250</v>
      </c>
      <c r="E1757" s="97"/>
      <c r="F1757" s="97" t="str">
        <f>IFERROR(VLOOKUP(A1757,'BPT List'!B:E,4,),"")</f>
        <v/>
      </c>
    </row>
    <row r="1758" spans="1:6" x14ac:dyDescent="0.3">
      <c r="A1758" s="97" t="s">
        <v>4263</v>
      </c>
      <c r="B1758" s="97">
        <f t="shared" si="27"/>
        <v>3169</v>
      </c>
      <c r="C1758" s="142" t="s">
        <v>4264</v>
      </c>
      <c r="D1758" s="142" t="s">
        <v>4250</v>
      </c>
      <c r="E1758" s="97"/>
      <c r="F1758" s="97" t="str">
        <f>IFERROR(VLOOKUP(A1758,'BPT List'!B:E,4,),"")</f>
        <v/>
      </c>
    </row>
    <row r="1759" spans="1:6" x14ac:dyDescent="0.3">
      <c r="A1759" s="97" t="s">
        <v>4265</v>
      </c>
      <c r="B1759" s="97">
        <f t="shared" si="27"/>
        <v>3225</v>
      </c>
      <c r="C1759" s="142" t="s">
        <v>4266</v>
      </c>
      <c r="D1759" s="142" t="s">
        <v>4250</v>
      </c>
      <c r="E1759" s="97"/>
      <c r="F1759" s="97" t="str">
        <f>IFERROR(VLOOKUP(A1759,'BPT List'!B:E,4,),"")</f>
        <v/>
      </c>
    </row>
    <row r="1760" spans="1:6" x14ac:dyDescent="0.3">
      <c r="A1760" s="97" t="s">
        <v>4267</v>
      </c>
      <c r="B1760" s="97">
        <f t="shared" si="27"/>
        <v>3226</v>
      </c>
      <c r="C1760" s="142" t="s">
        <v>4268</v>
      </c>
      <c r="D1760" s="142" t="s">
        <v>4250</v>
      </c>
      <c r="E1760" s="97"/>
      <c r="F1760" s="97" t="str">
        <f>IFERROR(VLOOKUP(A1760,'BPT List'!B:E,4,),"")</f>
        <v>YES</v>
      </c>
    </row>
    <row r="1761" spans="1:6" x14ac:dyDescent="0.3">
      <c r="A1761" s="97" t="s">
        <v>4269</v>
      </c>
      <c r="B1761" s="97">
        <f t="shared" si="27"/>
        <v>3227</v>
      </c>
      <c r="C1761" s="142" t="s">
        <v>4270</v>
      </c>
      <c r="D1761" s="142" t="s">
        <v>4250</v>
      </c>
      <c r="E1761" s="97"/>
      <c r="F1761" s="97" t="str">
        <f>IFERROR(VLOOKUP(A1761,'BPT List'!B:E,4,),"")</f>
        <v>YES</v>
      </c>
    </row>
    <row r="1762" spans="1:6" x14ac:dyDescent="0.3">
      <c r="A1762" s="97" t="s">
        <v>4271</v>
      </c>
      <c r="B1762" s="97">
        <f t="shared" si="27"/>
        <v>3229</v>
      </c>
      <c r="C1762" s="142" t="s">
        <v>4272</v>
      </c>
      <c r="D1762" s="142" t="s">
        <v>4250</v>
      </c>
      <c r="E1762" s="97"/>
      <c r="F1762" s="97" t="str">
        <f>IFERROR(VLOOKUP(A1762,'BPT List'!B:E,4,),"")</f>
        <v>YES</v>
      </c>
    </row>
    <row r="1763" spans="1:6" x14ac:dyDescent="0.3">
      <c r="A1763" s="97" t="s">
        <v>4273</v>
      </c>
      <c r="B1763" s="97">
        <f t="shared" si="27"/>
        <v>3230</v>
      </c>
      <c r="C1763" s="142" t="s">
        <v>4274</v>
      </c>
      <c r="D1763" s="142" t="s">
        <v>4250</v>
      </c>
      <c r="E1763" s="97"/>
      <c r="F1763" s="97" t="str">
        <f>IFERROR(VLOOKUP(A1763,'BPT List'!B:E,4,),"")</f>
        <v>YES</v>
      </c>
    </row>
    <row r="1764" spans="1:6" x14ac:dyDescent="0.3">
      <c r="A1764" s="97" t="s">
        <v>4275</v>
      </c>
      <c r="B1764" s="97">
        <f t="shared" si="27"/>
        <v>3268</v>
      </c>
      <c r="C1764" s="142" t="s">
        <v>4276</v>
      </c>
      <c r="D1764" s="142" t="s">
        <v>4250</v>
      </c>
      <c r="E1764" s="97"/>
      <c r="F1764" s="97" t="str">
        <f>IFERROR(VLOOKUP(A1764,'BPT List'!B:E,4,),"")</f>
        <v/>
      </c>
    </row>
    <row r="1765" spans="1:6" x14ac:dyDescent="0.3">
      <c r="A1765" s="97" t="s">
        <v>4277</v>
      </c>
      <c r="B1765" s="97">
        <f t="shared" si="27"/>
        <v>3138</v>
      </c>
      <c r="C1765" s="142" t="s">
        <v>4278</v>
      </c>
      <c r="D1765" s="142" t="s">
        <v>4250</v>
      </c>
      <c r="E1765" s="97"/>
      <c r="F1765" s="97" t="str">
        <f>IFERROR(VLOOKUP(A1765,'BPT List'!B:E,4,),"")</f>
        <v/>
      </c>
    </row>
    <row r="1766" spans="1:6" x14ac:dyDescent="0.3">
      <c r="A1766" s="97" t="s">
        <v>4279</v>
      </c>
      <c r="B1766" s="97">
        <f t="shared" si="27"/>
        <v>3139</v>
      </c>
      <c r="C1766" s="142" t="s">
        <v>4280</v>
      </c>
      <c r="D1766" s="142" t="s">
        <v>4250</v>
      </c>
      <c r="E1766" s="97"/>
      <c r="F1766" s="97" t="str">
        <f>IFERROR(VLOOKUP(A1766,'BPT List'!B:E,4,),"")</f>
        <v/>
      </c>
    </row>
    <row r="1767" spans="1:6" x14ac:dyDescent="0.3">
      <c r="A1767" s="97" t="s">
        <v>4281</v>
      </c>
      <c r="B1767" s="97">
        <f t="shared" si="27"/>
        <v>3140</v>
      </c>
      <c r="C1767" s="142" t="s">
        <v>4282</v>
      </c>
      <c r="D1767" s="142" t="s">
        <v>4250</v>
      </c>
      <c r="E1767" s="97"/>
      <c r="F1767" s="97" t="str">
        <f>IFERROR(VLOOKUP(A1767,'BPT List'!B:E,4,),"")</f>
        <v>YES</v>
      </c>
    </row>
    <row r="1768" spans="1:6" x14ac:dyDescent="0.3">
      <c r="A1768" s="97" t="s">
        <v>4283</v>
      </c>
      <c r="B1768" s="97">
        <f t="shared" si="27"/>
        <v>3233</v>
      </c>
      <c r="C1768" s="142" t="s">
        <v>4284</v>
      </c>
      <c r="D1768" s="142" t="s">
        <v>4250</v>
      </c>
      <c r="E1768" s="97"/>
      <c r="F1768" s="97" t="str">
        <f>IFERROR(VLOOKUP(A1768,'BPT List'!B:E,4,),"")</f>
        <v/>
      </c>
    </row>
    <row r="1769" spans="1:6" x14ac:dyDescent="0.3">
      <c r="A1769" s="97" t="s">
        <v>4285</v>
      </c>
      <c r="B1769" s="97">
        <f t="shared" si="27"/>
        <v>3234</v>
      </c>
      <c r="C1769" s="142" t="s">
        <v>4286</v>
      </c>
      <c r="D1769" s="142" t="s">
        <v>4250</v>
      </c>
      <c r="E1769" s="97"/>
      <c r="F1769" s="97" t="str">
        <f>IFERROR(VLOOKUP(A1769,'BPT List'!B:E,4,),"")</f>
        <v/>
      </c>
    </row>
    <row r="1770" spans="1:6" x14ac:dyDescent="0.3">
      <c r="A1770" s="97" t="s">
        <v>4287</v>
      </c>
      <c r="B1770" s="97">
        <f t="shared" si="27"/>
        <v>3142</v>
      </c>
      <c r="C1770" s="142" t="s">
        <v>4288</v>
      </c>
      <c r="D1770" s="142" t="s">
        <v>4250</v>
      </c>
      <c r="E1770" s="97"/>
      <c r="F1770" s="97" t="str">
        <f>IFERROR(VLOOKUP(A1770,'BPT List'!B:E,4,),"")</f>
        <v>YES</v>
      </c>
    </row>
    <row r="1771" spans="1:6" x14ac:dyDescent="0.3">
      <c r="A1771" s="97" t="s">
        <v>4289</v>
      </c>
      <c r="B1771" s="97">
        <f t="shared" si="27"/>
        <v>3143</v>
      </c>
      <c r="C1771" s="142" t="s">
        <v>4290</v>
      </c>
      <c r="D1771" s="142" t="s">
        <v>4250</v>
      </c>
      <c r="E1771" s="97"/>
      <c r="F1771" s="97" t="str">
        <f>IFERROR(VLOOKUP(A1771,'BPT List'!B:E,4,),"")</f>
        <v/>
      </c>
    </row>
    <row r="1772" spans="1:6" x14ac:dyDescent="0.3">
      <c r="A1772" s="97" t="s">
        <v>4291</v>
      </c>
      <c r="B1772" s="97">
        <f t="shared" si="27"/>
        <v>3238</v>
      </c>
      <c r="C1772" s="142" t="s">
        <v>4292</v>
      </c>
      <c r="D1772" s="142" t="s">
        <v>4250</v>
      </c>
      <c r="E1772" s="97"/>
      <c r="F1772" s="97" t="str">
        <f>IFERROR(VLOOKUP(A1772,'BPT List'!B:E,4,),"")</f>
        <v/>
      </c>
    </row>
    <row r="1773" spans="1:6" x14ac:dyDescent="0.3">
      <c r="A1773" s="97" t="s">
        <v>4293</v>
      </c>
      <c r="B1773" s="97">
        <f t="shared" si="27"/>
        <v>3702</v>
      </c>
      <c r="C1773" s="142" t="s">
        <v>4294</v>
      </c>
      <c r="D1773" s="142" t="s">
        <v>4250</v>
      </c>
      <c r="E1773" s="97"/>
      <c r="F1773" s="97" t="str">
        <f>IFERROR(VLOOKUP(A1773,'BPT List'!B:E,4,),"")</f>
        <v/>
      </c>
    </row>
    <row r="1774" spans="1:6" x14ac:dyDescent="0.3">
      <c r="A1774" s="97" t="s">
        <v>4295</v>
      </c>
      <c r="B1774" s="97">
        <f t="shared" si="27"/>
        <v>3145</v>
      </c>
      <c r="C1774" s="142" t="s">
        <v>4296</v>
      </c>
      <c r="D1774" s="142" t="s">
        <v>4250</v>
      </c>
      <c r="E1774" s="97"/>
      <c r="F1774" s="97" t="str">
        <f>IFERROR(VLOOKUP(A1774,'BPT List'!B:E,4,),"")</f>
        <v/>
      </c>
    </row>
    <row r="1775" spans="1:6" x14ac:dyDescent="0.3">
      <c r="A1775" s="97" t="s">
        <v>4297</v>
      </c>
      <c r="B1775" s="97">
        <f t="shared" si="27"/>
        <v>3240</v>
      </c>
      <c r="C1775" s="142" t="s">
        <v>4298</v>
      </c>
      <c r="D1775" s="142" t="s">
        <v>4250</v>
      </c>
      <c r="E1775" s="97"/>
      <c r="F1775" s="97" t="str">
        <f>IFERROR(VLOOKUP(A1775,'BPT List'!B:E,4,),"")</f>
        <v/>
      </c>
    </row>
    <row r="1776" spans="1:6" x14ac:dyDescent="0.3">
      <c r="A1776" s="97" t="s">
        <v>4299</v>
      </c>
      <c r="B1776" s="97">
        <f t="shared" si="27"/>
        <v>3242</v>
      </c>
      <c r="C1776" s="142" t="s">
        <v>4300</v>
      </c>
      <c r="D1776" s="142" t="s">
        <v>4250</v>
      </c>
      <c r="E1776" s="97"/>
      <c r="F1776" s="97" t="str">
        <f>IFERROR(VLOOKUP(A1776,'BPT List'!B:E,4,),"")</f>
        <v/>
      </c>
    </row>
    <row r="1777" spans="1:6" x14ac:dyDescent="0.3">
      <c r="A1777" s="97" t="s">
        <v>4301</v>
      </c>
      <c r="B1777" s="97">
        <f t="shared" si="27"/>
        <v>3149</v>
      </c>
      <c r="C1777" s="142" t="s">
        <v>4302</v>
      </c>
      <c r="D1777" s="142" t="s">
        <v>4250</v>
      </c>
      <c r="E1777" s="97"/>
      <c r="F1777" s="97" t="str">
        <f>IFERROR(VLOOKUP(A1777,'BPT List'!B:E,4,),"")</f>
        <v/>
      </c>
    </row>
    <row r="1778" spans="1:6" x14ac:dyDescent="0.3">
      <c r="A1778" s="97" t="s">
        <v>4303</v>
      </c>
      <c r="B1778" s="97">
        <f t="shared" si="27"/>
        <v>3146</v>
      </c>
      <c r="C1778" s="142" t="s">
        <v>4304</v>
      </c>
      <c r="D1778" s="142" t="s">
        <v>4250</v>
      </c>
      <c r="E1778" s="97"/>
      <c r="F1778" s="97" t="str">
        <f>IFERROR(VLOOKUP(A1778,'BPT List'!B:E,4,),"")</f>
        <v>YES</v>
      </c>
    </row>
    <row r="1779" spans="1:6" x14ac:dyDescent="0.3">
      <c r="A1779" s="97" t="s">
        <v>4305</v>
      </c>
      <c r="B1779" s="97">
        <f t="shared" si="27"/>
        <v>3152</v>
      </c>
      <c r="C1779" s="142" t="s">
        <v>4306</v>
      </c>
      <c r="D1779" s="142" t="s">
        <v>4250</v>
      </c>
      <c r="E1779" s="97"/>
      <c r="F1779" s="97" t="str">
        <f>IFERROR(VLOOKUP(A1779,'BPT List'!B:E,4,),"")</f>
        <v/>
      </c>
    </row>
    <row r="1780" spans="1:6" x14ac:dyDescent="0.3">
      <c r="A1780" s="97" t="s">
        <v>4307</v>
      </c>
      <c r="B1780" s="97">
        <f t="shared" si="27"/>
        <v>3244</v>
      </c>
      <c r="C1780" s="142" t="s">
        <v>4308</v>
      </c>
      <c r="D1780" s="142" t="s">
        <v>4250</v>
      </c>
      <c r="E1780" s="97"/>
      <c r="F1780" s="97" t="str">
        <f>IFERROR(VLOOKUP(A1780,'BPT List'!B:E,4,),"")</f>
        <v>YES</v>
      </c>
    </row>
    <row r="1781" spans="1:6" x14ac:dyDescent="0.3">
      <c r="A1781" s="97" t="s">
        <v>4309</v>
      </c>
      <c r="B1781" s="97">
        <f t="shared" si="27"/>
        <v>3266</v>
      </c>
      <c r="C1781" s="142" t="s">
        <v>4310</v>
      </c>
      <c r="D1781" s="142" t="s">
        <v>4250</v>
      </c>
      <c r="E1781" s="97"/>
      <c r="F1781" s="97" t="str">
        <f>IFERROR(VLOOKUP(A1781,'BPT List'!B:E,4,),"")</f>
        <v/>
      </c>
    </row>
    <row r="1782" spans="1:6" x14ac:dyDescent="0.3">
      <c r="A1782" s="97" t="s">
        <v>4311</v>
      </c>
      <c r="B1782" s="97">
        <f t="shared" si="27"/>
        <v>3245</v>
      </c>
      <c r="C1782" s="142" t="s">
        <v>4312</v>
      </c>
      <c r="D1782" s="142" t="s">
        <v>4250</v>
      </c>
      <c r="E1782" s="97"/>
      <c r="F1782" s="97" t="str">
        <f>IFERROR(VLOOKUP(A1782,'BPT List'!B:E,4,),"")</f>
        <v>YES</v>
      </c>
    </row>
    <row r="1783" spans="1:6" x14ac:dyDescent="0.3">
      <c r="A1783" s="97" t="s">
        <v>4313</v>
      </c>
      <c r="B1783" s="97">
        <f t="shared" si="27"/>
        <v>3153</v>
      </c>
      <c r="C1783" s="142" t="s">
        <v>4314</v>
      </c>
      <c r="D1783" s="142" t="s">
        <v>4250</v>
      </c>
      <c r="E1783" s="97"/>
      <c r="F1783" s="97" t="str">
        <f>IFERROR(VLOOKUP(A1783,'BPT List'!B:E,4,),"")</f>
        <v/>
      </c>
    </row>
    <row r="1784" spans="1:6" x14ac:dyDescent="0.3">
      <c r="A1784" s="97" t="s">
        <v>4315</v>
      </c>
      <c r="B1784" s="97">
        <f t="shared" si="27"/>
        <v>3247</v>
      </c>
      <c r="C1784" s="142" t="s">
        <v>4316</v>
      </c>
      <c r="D1784" s="142" t="s">
        <v>4250</v>
      </c>
      <c r="E1784" s="97"/>
      <c r="F1784" s="97" t="str">
        <f>IFERROR(VLOOKUP(A1784,'BPT List'!B:E,4,),"")</f>
        <v/>
      </c>
    </row>
    <row r="1785" spans="1:6" x14ac:dyDescent="0.3">
      <c r="A1785" s="97" t="s">
        <v>4317</v>
      </c>
      <c r="B1785" s="97">
        <f t="shared" si="27"/>
        <v>3155</v>
      </c>
      <c r="C1785" s="142" t="s">
        <v>4318</v>
      </c>
      <c r="D1785" s="142" t="s">
        <v>4250</v>
      </c>
      <c r="E1785" s="97"/>
      <c r="F1785" s="97" t="str">
        <f>IFERROR(VLOOKUP(A1785,'BPT List'!B:E,4,),"")</f>
        <v>YES</v>
      </c>
    </row>
    <row r="1786" spans="1:6" x14ac:dyDescent="0.3">
      <c r="A1786" s="97" t="s">
        <v>4319</v>
      </c>
      <c r="B1786" s="97">
        <f t="shared" si="27"/>
        <v>3156</v>
      </c>
      <c r="C1786" s="142" t="s">
        <v>4320</v>
      </c>
      <c r="D1786" s="142" t="s">
        <v>4250</v>
      </c>
      <c r="E1786" s="97"/>
      <c r="F1786" s="97" t="str">
        <f>IFERROR(VLOOKUP(A1786,'BPT List'!B:E,4,),"")</f>
        <v>YES</v>
      </c>
    </row>
    <row r="1787" spans="1:6" x14ac:dyDescent="0.3">
      <c r="A1787" s="97" t="s">
        <v>4321</v>
      </c>
      <c r="B1787" s="97">
        <f t="shared" si="27"/>
        <v>3271</v>
      </c>
      <c r="C1787" s="142" t="s">
        <v>4322</v>
      </c>
      <c r="D1787" s="142" t="s">
        <v>4250</v>
      </c>
      <c r="E1787" s="97"/>
      <c r="F1787" s="97" t="str">
        <f>IFERROR(VLOOKUP(A1787,'BPT List'!B:E,4,),"")</f>
        <v>YES</v>
      </c>
    </row>
    <row r="1788" spans="1:6" x14ac:dyDescent="0.3">
      <c r="A1788" s="97" t="s">
        <v>4323</v>
      </c>
      <c r="B1788" s="97">
        <f t="shared" si="27"/>
        <v>3667</v>
      </c>
      <c r="C1788" s="142" t="s">
        <v>4324</v>
      </c>
      <c r="D1788" s="142" t="s">
        <v>4250</v>
      </c>
      <c r="E1788" s="97"/>
      <c r="F1788" s="97" t="str">
        <f>IFERROR(VLOOKUP(A1788,'BPT List'!B:E,4,),"")</f>
        <v/>
      </c>
    </row>
    <row r="1789" spans="1:6" x14ac:dyDescent="0.3">
      <c r="A1789" s="97" t="s">
        <v>4325</v>
      </c>
      <c r="B1789" s="97">
        <f t="shared" si="27"/>
        <v>3248</v>
      </c>
      <c r="C1789" s="142" t="s">
        <v>4326</v>
      </c>
      <c r="D1789" s="142" t="s">
        <v>4250</v>
      </c>
      <c r="E1789" s="97"/>
      <c r="F1789" s="97" t="str">
        <f>IFERROR(VLOOKUP(A1789,'BPT List'!B:E,4,),"")</f>
        <v/>
      </c>
    </row>
    <row r="1790" spans="1:6" x14ac:dyDescent="0.3">
      <c r="A1790" s="97" t="s">
        <v>4327</v>
      </c>
      <c r="B1790" s="97">
        <f t="shared" si="27"/>
        <v>3249</v>
      </c>
      <c r="C1790" s="142" t="s">
        <v>4328</v>
      </c>
      <c r="D1790" s="142" t="s">
        <v>4250</v>
      </c>
      <c r="E1790" s="97"/>
      <c r="F1790" s="97" t="str">
        <f>IFERROR(VLOOKUP(A1790,'BPT List'!B:E,4,),"")</f>
        <v>YES</v>
      </c>
    </row>
    <row r="1791" spans="1:6" x14ac:dyDescent="0.3">
      <c r="A1791" s="97" t="s">
        <v>4329</v>
      </c>
      <c r="B1791" s="97">
        <f t="shared" si="27"/>
        <v>3251</v>
      </c>
      <c r="C1791" s="142" t="s">
        <v>4330</v>
      </c>
      <c r="D1791" s="142" t="s">
        <v>4250</v>
      </c>
      <c r="E1791" s="97"/>
      <c r="F1791" s="97" t="str">
        <f>IFERROR(VLOOKUP(A1791,'BPT List'!B:E,4,),"")</f>
        <v>YES</v>
      </c>
    </row>
    <row r="1792" spans="1:6" x14ac:dyDescent="0.3">
      <c r="A1792" s="97" t="s">
        <v>4331</v>
      </c>
      <c r="B1792" s="97">
        <f t="shared" si="27"/>
        <v>3157</v>
      </c>
      <c r="C1792" s="142" t="s">
        <v>4332</v>
      </c>
      <c r="D1792" s="142" t="s">
        <v>4250</v>
      </c>
      <c r="E1792" s="97"/>
      <c r="F1792" s="97" t="str">
        <f>IFERROR(VLOOKUP(A1792,'BPT List'!B:E,4,),"")</f>
        <v/>
      </c>
    </row>
    <row r="1793" spans="1:6" x14ac:dyDescent="0.3">
      <c r="A1793" s="97" t="s">
        <v>4333</v>
      </c>
      <c r="B1793" s="97">
        <f t="shared" si="27"/>
        <v>3158</v>
      </c>
      <c r="C1793" s="142" t="s">
        <v>4334</v>
      </c>
      <c r="D1793" s="142" t="s">
        <v>4250</v>
      </c>
      <c r="E1793" s="97"/>
      <c r="F1793" s="97" t="str">
        <f>IFERROR(VLOOKUP(A1793,'BPT List'!B:E,4,),"")</f>
        <v/>
      </c>
    </row>
    <row r="1794" spans="1:6" x14ac:dyDescent="0.3">
      <c r="A1794" s="97" t="s">
        <v>4335</v>
      </c>
      <c r="B1794" s="97">
        <f t="shared" si="27"/>
        <v>3159</v>
      </c>
      <c r="C1794" s="142" t="s">
        <v>4336</v>
      </c>
      <c r="D1794" s="142" t="s">
        <v>4250</v>
      </c>
      <c r="E1794" s="97"/>
      <c r="F1794" s="97" t="str">
        <f>IFERROR(VLOOKUP(A1794,'BPT List'!B:E,4,),"")</f>
        <v/>
      </c>
    </row>
    <row r="1795" spans="1:6" x14ac:dyDescent="0.3">
      <c r="A1795" s="97" t="s">
        <v>4337</v>
      </c>
      <c r="B1795" s="97">
        <f t="shared" ref="B1795:B1858" si="28">VALUE(RIGHT(A1795,4))</f>
        <v>3252</v>
      </c>
      <c r="C1795" s="142" t="s">
        <v>4338</v>
      </c>
      <c r="D1795" s="142" t="s">
        <v>4250</v>
      </c>
      <c r="E1795" s="97"/>
      <c r="F1795" s="97" t="str">
        <f>IFERROR(VLOOKUP(A1795,'BPT List'!B:E,4,),"")</f>
        <v>YES</v>
      </c>
    </row>
    <row r="1796" spans="1:6" x14ac:dyDescent="0.3">
      <c r="A1796" s="97" t="s">
        <v>4339</v>
      </c>
      <c r="B1796" s="97">
        <f t="shared" si="28"/>
        <v>3253</v>
      </c>
      <c r="C1796" s="142" t="s">
        <v>4340</v>
      </c>
      <c r="D1796" s="142" t="s">
        <v>4250</v>
      </c>
      <c r="E1796" s="97"/>
      <c r="F1796" s="97" t="str">
        <f>IFERROR(VLOOKUP(A1796,'BPT List'!B:E,4,),"")</f>
        <v/>
      </c>
    </row>
    <row r="1797" spans="1:6" x14ac:dyDescent="0.3">
      <c r="A1797" s="97" t="s">
        <v>4341</v>
      </c>
      <c r="B1797" s="97">
        <f t="shared" si="28"/>
        <v>3254</v>
      </c>
      <c r="C1797" s="142" t="s">
        <v>4342</v>
      </c>
      <c r="D1797" s="142" t="s">
        <v>4250</v>
      </c>
      <c r="E1797" s="97"/>
      <c r="F1797" s="97" t="str">
        <f>IFERROR(VLOOKUP(A1797,'BPT List'!B:E,4,),"")</f>
        <v>YES</v>
      </c>
    </row>
    <row r="1798" spans="1:6" x14ac:dyDescent="0.3">
      <c r="A1798" s="97" t="s">
        <v>4343</v>
      </c>
      <c r="B1798" s="97">
        <f t="shared" si="28"/>
        <v>3160</v>
      </c>
      <c r="C1798" s="142" t="s">
        <v>4344</v>
      </c>
      <c r="D1798" s="142" t="s">
        <v>4250</v>
      </c>
      <c r="E1798" s="97"/>
      <c r="F1798" s="97" t="str">
        <f>IFERROR(VLOOKUP(A1798,'BPT List'!B:E,4,),"")</f>
        <v>YES</v>
      </c>
    </row>
    <row r="1799" spans="1:6" x14ac:dyDescent="0.3">
      <c r="A1799" s="97" t="s">
        <v>4345</v>
      </c>
      <c r="B1799" s="97">
        <f t="shared" si="28"/>
        <v>3161</v>
      </c>
      <c r="C1799" s="142" t="s">
        <v>4346</v>
      </c>
      <c r="D1799" s="142" t="s">
        <v>4250</v>
      </c>
      <c r="E1799" s="97"/>
      <c r="F1799" s="97" t="str">
        <f>IFERROR(VLOOKUP(A1799,'BPT List'!B:E,4,),"")</f>
        <v/>
      </c>
    </row>
    <row r="1800" spans="1:6" x14ac:dyDescent="0.3">
      <c r="A1800" s="97" t="s">
        <v>4347</v>
      </c>
      <c r="B1800" s="97">
        <f t="shared" si="28"/>
        <v>3256</v>
      </c>
      <c r="C1800" s="142" t="s">
        <v>4348</v>
      </c>
      <c r="D1800" s="142" t="s">
        <v>4250</v>
      </c>
      <c r="E1800" s="97"/>
      <c r="F1800" s="97" t="str">
        <f>IFERROR(VLOOKUP(A1800,'BPT List'!B:E,4,),"")</f>
        <v/>
      </c>
    </row>
    <row r="1801" spans="1:6" x14ac:dyDescent="0.3">
      <c r="A1801" s="97" t="s">
        <v>4349</v>
      </c>
      <c r="B1801" s="97">
        <f t="shared" si="28"/>
        <v>3257</v>
      </c>
      <c r="C1801" s="142" t="s">
        <v>4350</v>
      </c>
      <c r="D1801" s="142" t="s">
        <v>4250</v>
      </c>
      <c r="E1801" s="97"/>
      <c r="F1801" s="97" t="str">
        <f>IFERROR(VLOOKUP(A1801,'BPT List'!B:E,4,),"")</f>
        <v>YES</v>
      </c>
    </row>
    <row r="1802" spans="1:6" x14ac:dyDescent="0.3">
      <c r="A1802" s="97" t="s">
        <v>4351</v>
      </c>
      <c r="B1802" s="97">
        <f t="shared" si="28"/>
        <v>3168</v>
      </c>
      <c r="C1802" s="142" t="s">
        <v>4352</v>
      </c>
      <c r="D1802" s="142" t="s">
        <v>4250</v>
      </c>
      <c r="E1802" s="97"/>
      <c r="F1802" s="97" t="str">
        <f>IFERROR(VLOOKUP(A1802,'BPT List'!B:E,4,),"")</f>
        <v/>
      </c>
    </row>
    <row r="1803" spans="1:6" x14ac:dyDescent="0.3">
      <c r="A1803" s="97" t="s">
        <v>4353</v>
      </c>
      <c r="B1803" s="97">
        <f t="shared" si="28"/>
        <v>3269</v>
      </c>
      <c r="C1803" s="142" t="s">
        <v>4354</v>
      </c>
      <c r="D1803" s="142" t="s">
        <v>4250</v>
      </c>
      <c r="E1803" s="97"/>
      <c r="F1803" s="97" t="str">
        <f>IFERROR(VLOOKUP(A1803,'BPT List'!B:E,4,),"")</f>
        <v/>
      </c>
    </row>
    <row r="1804" spans="1:6" x14ac:dyDescent="0.3">
      <c r="A1804" s="97" t="s">
        <v>4355</v>
      </c>
      <c r="B1804" s="97">
        <f t="shared" si="28"/>
        <v>3163</v>
      </c>
      <c r="C1804" s="142" t="s">
        <v>4356</v>
      </c>
      <c r="D1804" s="142" t="s">
        <v>4250</v>
      </c>
      <c r="E1804" s="97"/>
      <c r="F1804" s="97" t="str">
        <f>IFERROR(VLOOKUP(A1804,'BPT List'!B:E,4,),"")</f>
        <v/>
      </c>
    </row>
    <row r="1805" spans="1:6" x14ac:dyDescent="0.3">
      <c r="A1805" s="97" t="s">
        <v>4357</v>
      </c>
      <c r="B1805" s="97">
        <f t="shared" si="28"/>
        <v>3164</v>
      </c>
      <c r="C1805" s="142" t="s">
        <v>4358</v>
      </c>
      <c r="D1805" s="142" t="s">
        <v>4250</v>
      </c>
      <c r="E1805" s="97"/>
      <c r="F1805" s="97" t="str">
        <f>IFERROR(VLOOKUP(A1805,'BPT List'!B:E,4,),"")</f>
        <v/>
      </c>
    </row>
    <row r="1806" spans="1:6" x14ac:dyDescent="0.3">
      <c r="A1806" s="97" t="s">
        <v>4359</v>
      </c>
      <c r="B1806" s="97">
        <f t="shared" si="28"/>
        <v>3260</v>
      </c>
      <c r="C1806" s="142" t="s">
        <v>4360</v>
      </c>
      <c r="D1806" s="142" t="s">
        <v>4250</v>
      </c>
      <c r="E1806" s="97"/>
      <c r="F1806" s="97" t="str">
        <f>IFERROR(VLOOKUP(A1806,'BPT List'!B:E,4,),"")</f>
        <v>YES</v>
      </c>
    </row>
    <row r="1807" spans="1:6" x14ac:dyDescent="0.3">
      <c r="A1807" s="97" t="s">
        <v>4361</v>
      </c>
      <c r="B1807" s="97">
        <f t="shared" si="28"/>
        <v>3261</v>
      </c>
      <c r="C1807" s="142" t="s">
        <v>4362</v>
      </c>
      <c r="D1807" s="142" t="s">
        <v>4250</v>
      </c>
      <c r="E1807" s="97"/>
      <c r="F1807" s="97" t="str">
        <f>IFERROR(VLOOKUP(A1807,'BPT List'!B:E,4,),"")</f>
        <v>YES</v>
      </c>
    </row>
    <row r="1808" spans="1:6" x14ac:dyDescent="0.3">
      <c r="A1808" s="97" t="s">
        <v>4363</v>
      </c>
      <c r="B1808" s="97">
        <f t="shared" si="28"/>
        <v>3267</v>
      </c>
      <c r="C1808" s="142" t="s">
        <v>4364</v>
      </c>
      <c r="D1808" s="142" t="s">
        <v>4250</v>
      </c>
      <c r="E1808" s="97"/>
      <c r="F1808" s="97" t="str">
        <f>IFERROR(VLOOKUP(A1808,'BPT List'!B:E,4,),"")</f>
        <v/>
      </c>
    </row>
    <row r="1809" spans="1:6" x14ac:dyDescent="0.3">
      <c r="A1809" s="97" t="s">
        <v>4365</v>
      </c>
      <c r="B1809" s="97">
        <f t="shared" si="28"/>
        <v>3263</v>
      </c>
      <c r="C1809" s="142" t="s">
        <v>4366</v>
      </c>
      <c r="D1809" s="142" t="s">
        <v>4250</v>
      </c>
      <c r="E1809" s="97"/>
      <c r="F1809" s="97" t="str">
        <f>IFERROR(VLOOKUP(A1809,'BPT List'!B:E,4,),"")</f>
        <v/>
      </c>
    </row>
    <row r="1810" spans="1:6" x14ac:dyDescent="0.3">
      <c r="A1810" s="97" t="s">
        <v>4367</v>
      </c>
      <c r="B1810" s="97">
        <f t="shared" si="28"/>
        <v>3166</v>
      </c>
      <c r="C1810" s="142" t="s">
        <v>4368</v>
      </c>
      <c r="D1810" s="142" t="s">
        <v>4250</v>
      </c>
      <c r="E1810" s="97"/>
      <c r="F1810" s="97" t="str">
        <f>IFERROR(VLOOKUP(A1810,'BPT List'!B:E,4,),"")</f>
        <v/>
      </c>
    </row>
    <row r="1811" spans="1:6" x14ac:dyDescent="0.3">
      <c r="A1811" s="97" t="s">
        <v>4369</v>
      </c>
      <c r="B1811" s="97">
        <f t="shared" si="28"/>
        <v>783</v>
      </c>
      <c r="C1811" s="142" t="s">
        <v>4370</v>
      </c>
      <c r="D1811" s="142" t="s">
        <v>4371</v>
      </c>
      <c r="E1811" s="97"/>
      <c r="F1811" s="97" t="str">
        <f>IFERROR(VLOOKUP(A1811,'BPT List'!B:E,4,),"")</f>
        <v/>
      </c>
    </row>
    <row r="1812" spans="1:6" x14ac:dyDescent="0.3">
      <c r="A1812" s="97" t="s">
        <v>4372</v>
      </c>
      <c r="B1812" s="97">
        <f t="shared" si="28"/>
        <v>786</v>
      </c>
      <c r="C1812" s="142" t="s">
        <v>4373</v>
      </c>
      <c r="D1812" s="142" t="s">
        <v>4371</v>
      </c>
      <c r="E1812" s="97"/>
      <c r="F1812" s="97" t="str">
        <f>IFERROR(VLOOKUP(A1812,'BPT List'!B:E,4,),"")</f>
        <v/>
      </c>
    </row>
    <row r="1813" spans="1:6" x14ac:dyDescent="0.3">
      <c r="A1813" s="97" t="s">
        <v>4374</v>
      </c>
      <c r="B1813" s="97">
        <f t="shared" si="28"/>
        <v>792</v>
      </c>
      <c r="C1813" s="142" t="s">
        <v>4375</v>
      </c>
      <c r="D1813" s="142" t="s">
        <v>4371</v>
      </c>
      <c r="E1813" s="97"/>
      <c r="F1813" s="97" t="str">
        <f>IFERROR(VLOOKUP(A1813,'BPT List'!B:E,4,),"")</f>
        <v>YES</v>
      </c>
    </row>
    <row r="1814" spans="1:6" x14ac:dyDescent="0.3">
      <c r="A1814" s="97" t="s">
        <v>4376</v>
      </c>
      <c r="B1814" s="97">
        <f t="shared" si="28"/>
        <v>794</v>
      </c>
      <c r="C1814" s="142" t="s">
        <v>4377</v>
      </c>
      <c r="D1814" s="142" t="s">
        <v>4371</v>
      </c>
      <c r="E1814" s="97"/>
      <c r="F1814" s="97" t="str">
        <f>IFERROR(VLOOKUP(A1814,'BPT List'!B:E,4,),"")</f>
        <v>YES</v>
      </c>
    </row>
    <row r="1815" spans="1:6" x14ac:dyDescent="0.3">
      <c r="A1815" s="97" t="s">
        <v>4378</v>
      </c>
      <c r="B1815" s="97">
        <f t="shared" si="28"/>
        <v>795</v>
      </c>
      <c r="C1815" s="142" t="s">
        <v>4379</v>
      </c>
      <c r="D1815" s="142" t="s">
        <v>4371</v>
      </c>
      <c r="E1815" s="97"/>
      <c r="F1815" s="97" t="str">
        <f>IFERROR(VLOOKUP(A1815,'BPT List'!B:E,4,),"")</f>
        <v/>
      </c>
    </row>
    <row r="1816" spans="1:6" x14ac:dyDescent="0.3">
      <c r="A1816" s="97" t="s">
        <v>4380</v>
      </c>
      <c r="B1816" s="97">
        <f t="shared" si="28"/>
        <v>796</v>
      </c>
      <c r="C1816" s="142" t="s">
        <v>4381</v>
      </c>
      <c r="D1816" s="142" t="s">
        <v>4371</v>
      </c>
      <c r="E1816" s="97"/>
      <c r="F1816" s="97" t="str">
        <f>IFERROR(VLOOKUP(A1816,'BPT List'!B:E,4,),"")</f>
        <v>YES</v>
      </c>
    </row>
    <row r="1817" spans="1:6" x14ac:dyDescent="0.3">
      <c r="A1817" s="97" t="s">
        <v>4382</v>
      </c>
      <c r="B1817" s="97">
        <f t="shared" si="28"/>
        <v>801</v>
      </c>
      <c r="C1817" s="142" t="s">
        <v>4383</v>
      </c>
      <c r="D1817" s="142" t="s">
        <v>4371</v>
      </c>
      <c r="E1817" s="97"/>
      <c r="F1817" s="97" t="str">
        <f>IFERROR(VLOOKUP(A1817,'BPT List'!B:E,4,),"")</f>
        <v/>
      </c>
    </row>
    <row r="1818" spans="1:6" x14ac:dyDescent="0.3">
      <c r="A1818" s="97" t="s">
        <v>4384</v>
      </c>
      <c r="B1818" s="97">
        <f t="shared" si="28"/>
        <v>3512</v>
      </c>
      <c r="C1818" s="142" t="s">
        <v>4385</v>
      </c>
      <c r="D1818" s="142" t="s">
        <v>4371</v>
      </c>
      <c r="E1818" s="97"/>
      <c r="F1818" s="97" t="str">
        <f>IFERROR(VLOOKUP(A1818,'BPT List'!B:E,4,),"")</f>
        <v/>
      </c>
    </row>
    <row r="1819" spans="1:6" x14ac:dyDescent="0.3">
      <c r="A1819" s="97" t="s">
        <v>4386</v>
      </c>
      <c r="B1819" s="97">
        <f t="shared" si="28"/>
        <v>861</v>
      </c>
      <c r="C1819" s="142" t="s">
        <v>4387</v>
      </c>
      <c r="D1819" s="142" t="s">
        <v>4371</v>
      </c>
      <c r="E1819" s="97"/>
      <c r="F1819" s="97" t="str">
        <f>IFERROR(VLOOKUP(A1819,'BPT List'!B:E,4,),"")</f>
        <v/>
      </c>
    </row>
    <row r="1820" spans="1:6" x14ac:dyDescent="0.3">
      <c r="A1820" s="97" t="s">
        <v>4388</v>
      </c>
      <c r="B1820" s="97">
        <f t="shared" si="28"/>
        <v>807</v>
      </c>
      <c r="C1820" s="142" t="s">
        <v>4389</v>
      </c>
      <c r="D1820" s="142" t="s">
        <v>4371</v>
      </c>
      <c r="E1820" s="97"/>
      <c r="F1820" s="97" t="str">
        <f>IFERROR(VLOOKUP(A1820,'BPT List'!B:E,4,),"")</f>
        <v>YES</v>
      </c>
    </row>
    <row r="1821" spans="1:6" x14ac:dyDescent="0.3">
      <c r="A1821" s="97" t="s">
        <v>4390</v>
      </c>
      <c r="B1821" s="97">
        <f t="shared" si="28"/>
        <v>808</v>
      </c>
      <c r="C1821" s="142" t="s">
        <v>4391</v>
      </c>
      <c r="D1821" s="142" t="s">
        <v>4371</v>
      </c>
      <c r="E1821" s="97"/>
      <c r="F1821" s="97" t="str">
        <f>IFERROR(VLOOKUP(A1821,'BPT List'!B:E,4,),"")</f>
        <v/>
      </c>
    </row>
    <row r="1822" spans="1:6" x14ac:dyDescent="0.3">
      <c r="A1822" s="97" t="s">
        <v>4392</v>
      </c>
      <c r="B1822" s="97">
        <f t="shared" si="28"/>
        <v>809</v>
      </c>
      <c r="C1822" s="142" t="s">
        <v>4393</v>
      </c>
      <c r="D1822" s="142" t="s">
        <v>4371</v>
      </c>
      <c r="E1822" s="97"/>
      <c r="F1822" s="97" t="str">
        <f>IFERROR(VLOOKUP(A1822,'BPT List'!B:E,4,),"")</f>
        <v>YES</v>
      </c>
    </row>
    <row r="1823" spans="1:6" x14ac:dyDescent="0.3">
      <c r="A1823" s="97" t="s">
        <v>4394</v>
      </c>
      <c r="B1823" s="97">
        <f t="shared" si="28"/>
        <v>810</v>
      </c>
      <c r="C1823" s="142" t="s">
        <v>4395</v>
      </c>
      <c r="D1823" s="142" t="s">
        <v>4371</v>
      </c>
      <c r="E1823" s="97"/>
      <c r="F1823" s="97" t="str">
        <f>IFERROR(VLOOKUP(A1823,'BPT List'!B:E,4,),"")</f>
        <v/>
      </c>
    </row>
    <row r="1824" spans="1:6" x14ac:dyDescent="0.3">
      <c r="A1824" s="97" t="s">
        <v>4396</v>
      </c>
      <c r="B1824" s="97">
        <f t="shared" si="28"/>
        <v>306</v>
      </c>
      <c r="C1824" s="142" t="s">
        <v>4397</v>
      </c>
      <c r="D1824" s="142" t="s">
        <v>4371</v>
      </c>
      <c r="E1824" s="97"/>
      <c r="F1824" s="97" t="str">
        <f>IFERROR(VLOOKUP(A1824,'BPT List'!B:E,4,),"")</f>
        <v/>
      </c>
    </row>
    <row r="1825" spans="1:6" x14ac:dyDescent="0.3">
      <c r="A1825" s="97" t="s">
        <v>4398</v>
      </c>
      <c r="B1825" s="97">
        <f t="shared" si="28"/>
        <v>307</v>
      </c>
      <c r="C1825" s="142" t="s">
        <v>4399</v>
      </c>
      <c r="D1825" s="142" t="s">
        <v>4371</v>
      </c>
      <c r="E1825" s="97"/>
      <c r="F1825" s="97" t="str">
        <f>IFERROR(VLOOKUP(A1825,'BPT List'!B:E,4,),"")</f>
        <v/>
      </c>
    </row>
    <row r="1826" spans="1:6" x14ac:dyDescent="0.3">
      <c r="A1826" s="97" t="s">
        <v>4400</v>
      </c>
      <c r="B1826" s="97">
        <f t="shared" si="28"/>
        <v>812</v>
      </c>
      <c r="C1826" s="142" t="s">
        <v>4401</v>
      </c>
      <c r="D1826" s="142" t="s">
        <v>4371</v>
      </c>
      <c r="E1826" s="97"/>
      <c r="F1826" s="97" t="str">
        <f>IFERROR(VLOOKUP(A1826,'BPT List'!B:E,4,),"")</f>
        <v/>
      </c>
    </row>
    <row r="1827" spans="1:6" x14ac:dyDescent="0.3">
      <c r="A1827" s="97" t="s">
        <v>4402</v>
      </c>
      <c r="B1827" s="97">
        <f t="shared" si="28"/>
        <v>813</v>
      </c>
      <c r="C1827" s="142" t="s">
        <v>4403</v>
      </c>
      <c r="D1827" s="142" t="s">
        <v>4371</v>
      </c>
      <c r="E1827" s="97"/>
      <c r="F1827" s="97" t="str">
        <f>IFERROR(VLOOKUP(A1827,'BPT List'!B:E,4,),"")</f>
        <v/>
      </c>
    </row>
    <row r="1828" spans="1:6" x14ac:dyDescent="0.3">
      <c r="A1828" s="97" t="s">
        <v>4404</v>
      </c>
      <c r="B1828" s="97">
        <f t="shared" si="28"/>
        <v>814</v>
      </c>
      <c r="C1828" s="142" t="s">
        <v>4405</v>
      </c>
      <c r="D1828" s="142" t="s">
        <v>4371</v>
      </c>
      <c r="E1828" s="97"/>
      <c r="F1828" s="97" t="str">
        <f>IFERROR(VLOOKUP(A1828,'BPT List'!B:E,4,),"")</f>
        <v/>
      </c>
    </row>
    <row r="1829" spans="1:6" x14ac:dyDescent="0.3">
      <c r="A1829" s="97" t="s">
        <v>4406</v>
      </c>
      <c r="B1829" s="97">
        <f t="shared" si="28"/>
        <v>815</v>
      </c>
      <c r="C1829" s="142" t="s">
        <v>4407</v>
      </c>
      <c r="D1829" s="142" t="s">
        <v>4371</v>
      </c>
      <c r="E1829" s="97"/>
      <c r="F1829" s="97" t="str">
        <f>IFERROR(VLOOKUP(A1829,'BPT List'!B:E,4,),"")</f>
        <v>YES</v>
      </c>
    </row>
    <row r="1830" spans="1:6" x14ac:dyDescent="0.3">
      <c r="A1830" s="97" t="s">
        <v>4408</v>
      </c>
      <c r="B1830" s="97">
        <f t="shared" si="28"/>
        <v>816</v>
      </c>
      <c r="C1830" s="142" t="s">
        <v>4409</v>
      </c>
      <c r="D1830" s="142" t="s">
        <v>4371</v>
      </c>
      <c r="E1830" s="97"/>
      <c r="F1830" s="97" t="str">
        <f>IFERROR(VLOOKUP(A1830,'BPT List'!B:E,4,),"")</f>
        <v/>
      </c>
    </row>
    <row r="1831" spans="1:6" x14ac:dyDescent="0.3">
      <c r="A1831" s="97" t="s">
        <v>4410</v>
      </c>
      <c r="B1831" s="97">
        <f t="shared" si="28"/>
        <v>862</v>
      </c>
      <c r="C1831" s="142" t="s">
        <v>4411</v>
      </c>
      <c r="D1831" s="142" t="s">
        <v>4371</v>
      </c>
      <c r="E1831" s="97"/>
      <c r="F1831" s="97" t="str">
        <f>IFERROR(VLOOKUP(A1831,'BPT List'!B:E,4,),"")</f>
        <v/>
      </c>
    </row>
    <row r="1832" spans="1:6" x14ac:dyDescent="0.3">
      <c r="A1832" s="97" t="s">
        <v>4412</v>
      </c>
      <c r="B1832" s="97">
        <f t="shared" si="28"/>
        <v>819</v>
      </c>
      <c r="C1832" s="142" t="s">
        <v>4413</v>
      </c>
      <c r="D1832" s="142" t="s">
        <v>4371</v>
      </c>
      <c r="E1832" s="97"/>
      <c r="F1832" s="97" t="str">
        <f>IFERROR(VLOOKUP(A1832,'BPT List'!B:E,4,),"")</f>
        <v/>
      </c>
    </row>
    <row r="1833" spans="1:6" x14ac:dyDescent="0.3">
      <c r="A1833" s="97" t="s">
        <v>4414</v>
      </c>
      <c r="B1833" s="97">
        <f t="shared" si="28"/>
        <v>820</v>
      </c>
      <c r="C1833" s="142" t="s">
        <v>4415</v>
      </c>
      <c r="D1833" s="142" t="s">
        <v>4371</v>
      </c>
      <c r="E1833" s="97"/>
      <c r="F1833" s="97" t="str">
        <f>IFERROR(VLOOKUP(A1833,'BPT List'!B:E,4,),"")</f>
        <v/>
      </c>
    </row>
    <row r="1834" spans="1:6" x14ac:dyDescent="0.3">
      <c r="A1834" s="97" t="s">
        <v>4416</v>
      </c>
      <c r="B1834" s="97">
        <f t="shared" si="28"/>
        <v>821</v>
      </c>
      <c r="C1834" s="142" t="s">
        <v>4417</v>
      </c>
      <c r="D1834" s="142" t="s">
        <v>4371</v>
      </c>
      <c r="E1834" s="97"/>
      <c r="F1834" s="97" t="str">
        <f>IFERROR(VLOOKUP(A1834,'BPT List'!B:E,4,),"")</f>
        <v>YES</v>
      </c>
    </row>
    <row r="1835" spans="1:6" x14ac:dyDescent="0.3">
      <c r="A1835" s="97" t="s">
        <v>4418</v>
      </c>
      <c r="B1835" s="97">
        <f t="shared" si="28"/>
        <v>822</v>
      </c>
      <c r="C1835" s="142" t="s">
        <v>4419</v>
      </c>
      <c r="D1835" s="142" t="s">
        <v>4371</v>
      </c>
      <c r="E1835" s="97"/>
      <c r="F1835" s="97" t="str">
        <f>IFERROR(VLOOKUP(A1835,'BPT List'!B:E,4,),"")</f>
        <v/>
      </c>
    </row>
    <row r="1836" spans="1:6" x14ac:dyDescent="0.3">
      <c r="A1836" s="97" t="s">
        <v>4420</v>
      </c>
      <c r="B1836" s="97">
        <f t="shared" si="28"/>
        <v>823</v>
      </c>
      <c r="C1836" s="142" t="s">
        <v>4421</v>
      </c>
      <c r="D1836" s="142" t="s">
        <v>4371</v>
      </c>
      <c r="E1836" s="97"/>
      <c r="F1836" s="97" t="str">
        <f>IFERROR(VLOOKUP(A1836,'BPT List'!B:E,4,),"")</f>
        <v>YES</v>
      </c>
    </row>
    <row r="1837" spans="1:6" x14ac:dyDescent="0.3">
      <c r="A1837" s="97" t="s">
        <v>4422</v>
      </c>
      <c r="B1837" s="97">
        <f t="shared" si="28"/>
        <v>824</v>
      </c>
      <c r="C1837" s="142" t="s">
        <v>4423</v>
      </c>
      <c r="D1837" s="142" t="s">
        <v>4371</v>
      </c>
      <c r="E1837" s="97"/>
      <c r="F1837" s="97" t="str">
        <f>IFERROR(VLOOKUP(A1837,'BPT List'!B:E,4,),"")</f>
        <v/>
      </c>
    </row>
    <row r="1838" spans="1:6" x14ac:dyDescent="0.3">
      <c r="A1838" s="97" t="s">
        <v>4424</v>
      </c>
      <c r="B1838" s="97">
        <f t="shared" si="28"/>
        <v>826</v>
      </c>
      <c r="C1838" s="142" t="s">
        <v>4425</v>
      </c>
      <c r="D1838" s="142" t="s">
        <v>4371</v>
      </c>
      <c r="E1838" s="97"/>
      <c r="F1838" s="97" t="str">
        <f>IFERROR(VLOOKUP(A1838,'BPT List'!B:E,4,),"")</f>
        <v>YES</v>
      </c>
    </row>
    <row r="1839" spans="1:6" x14ac:dyDescent="0.3">
      <c r="A1839" s="97" t="s">
        <v>4426</v>
      </c>
      <c r="B1839" s="97">
        <f t="shared" si="28"/>
        <v>827</v>
      </c>
      <c r="C1839" s="142" t="s">
        <v>4427</v>
      </c>
      <c r="D1839" s="142" t="s">
        <v>4371</v>
      </c>
      <c r="E1839" s="97"/>
      <c r="F1839" s="97" t="str">
        <f>IFERROR(VLOOKUP(A1839,'BPT List'!B:E,4,),"")</f>
        <v>YES</v>
      </c>
    </row>
    <row r="1840" spans="1:6" x14ac:dyDescent="0.3">
      <c r="A1840" s="97" t="s">
        <v>4428</v>
      </c>
      <c r="B1840" s="97">
        <f t="shared" si="28"/>
        <v>838</v>
      </c>
      <c r="C1840" s="142" t="s">
        <v>4429</v>
      </c>
      <c r="D1840" s="142" t="s">
        <v>4371</v>
      </c>
      <c r="E1840" s="97"/>
      <c r="F1840" s="97" t="str">
        <f>IFERROR(VLOOKUP(A1840,'BPT List'!B:E,4,),"")</f>
        <v/>
      </c>
    </row>
    <row r="1841" spans="1:6" x14ac:dyDescent="0.3">
      <c r="A1841" s="97" t="s">
        <v>4430</v>
      </c>
      <c r="B1841" s="97">
        <f t="shared" si="28"/>
        <v>830</v>
      </c>
      <c r="C1841" s="142" t="s">
        <v>4431</v>
      </c>
      <c r="D1841" s="142" t="s">
        <v>4371</v>
      </c>
      <c r="E1841" s="97"/>
      <c r="F1841" s="97" t="str">
        <f>IFERROR(VLOOKUP(A1841,'BPT List'!B:E,4,),"")</f>
        <v/>
      </c>
    </row>
    <row r="1842" spans="1:6" x14ac:dyDescent="0.3">
      <c r="A1842" s="97" t="s">
        <v>4432</v>
      </c>
      <c r="B1842" s="97">
        <f t="shared" si="28"/>
        <v>831</v>
      </c>
      <c r="C1842" s="142" t="s">
        <v>4433</v>
      </c>
      <c r="D1842" s="142" t="s">
        <v>4371</v>
      </c>
      <c r="E1842" s="97"/>
      <c r="F1842" s="97" t="str">
        <f>IFERROR(VLOOKUP(A1842,'BPT List'!B:E,4,),"")</f>
        <v/>
      </c>
    </row>
    <row r="1843" spans="1:6" x14ac:dyDescent="0.3">
      <c r="A1843" s="97" t="s">
        <v>4434</v>
      </c>
      <c r="B1843" s="97">
        <f t="shared" si="28"/>
        <v>832</v>
      </c>
      <c r="C1843" s="142" t="s">
        <v>4435</v>
      </c>
      <c r="D1843" s="142" t="s">
        <v>4371</v>
      </c>
      <c r="E1843" s="97"/>
      <c r="F1843" s="97" t="str">
        <f>IFERROR(VLOOKUP(A1843,'BPT List'!B:E,4,),"")</f>
        <v/>
      </c>
    </row>
    <row r="1844" spans="1:6" x14ac:dyDescent="0.3">
      <c r="A1844" s="97" t="s">
        <v>4436</v>
      </c>
      <c r="B1844" s="97">
        <f t="shared" si="28"/>
        <v>833</v>
      </c>
      <c r="C1844" s="142" t="s">
        <v>4437</v>
      </c>
      <c r="D1844" s="142" t="s">
        <v>4371</v>
      </c>
      <c r="E1844" s="97"/>
      <c r="F1844" s="97" t="str">
        <f>IFERROR(VLOOKUP(A1844,'BPT List'!B:E,4,),"")</f>
        <v>YES</v>
      </c>
    </row>
    <row r="1845" spans="1:6" x14ac:dyDescent="0.3">
      <c r="A1845" s="97" t="s">
        <v>4438</v>
      </c>
      <c r="B1845" s="97">
        <f t="shared" si="28"/>
        <v>835</v>
      </c>
      <c r="C1845" s="142" t="s">
        <v>4439</v>
      </c>
      <c r="D1845" s="142" t="s">
        <v>4371</v>
      </c>
      <c r="E1845" s="97"/>
      <c r="F1845" s="97" t="str">
        <f>IFERROR(VLOOKUP(A1845,'BPT List'!B:E,4,),"")</f>
        <v/>
      </c>
    </row>
    <row r="1846" spans="1:6" x14ac:dyDescent="0.3">
      <c r="A1846" s="97" t="s">
        <v>4440</v>
      </c>
      <c r="B1846" s="97">
        <f t="shared" si="28"/>
        <v>836</v>
      </c>
      <c r="C1846" s="142" t="s">
        <v>4441</v>
      </c>
      <c r="D1846" s="142" t="s">
        <v>4371</v>
      </c>
      <c r="E1846" s="97"/>
      <c r="F1846" s="97" t="str">
        <f>IFERROR(VLOOKUP(A1846,'BPT List'!B:E,4,),"")</f>
        <v/>
      </c>
    </row>
    <row r="1847" spans="1:6" x14ac:dyDescent="0.3">
      <c r="A1847" s="97" t="s">
        <v>4442</v>
      </c>
      <c r="B1847" s="97">
        <f t="shared" si="28"/>
        <v>837</v>
      </c>
      <c r="C1847" s="142" t="s">
        <v>4443</v>
      </c>
      <c r="D1847" s="142" t="s">
        <v>4371</v>
      </c>
      <c r="E1847" s="97"/>
      <c r="F1847" s="97" t="str">
        <f>IFERROR(VLOOKUP(A1847,'BPT List'!B:E,4,),"")</f>
        <v/>
      </c>
    </row>
    <row r="1848" spans="1:6" x14ac:dyDescent="0.3">
      <c r="A1848" s="97" t="s">
        <v>4444</v>
      </c>
      <c r="B1848" s="97">
        <f t="shared" si="28"/>
        <v>839</v>
      </c>
      <c r="C1848" s="142" t="s">
        <v>4445</v>
      </c>
      <c r="D1848" s="142" t="s">
        <v>4371</v>
      </c>
      <c r="E1848" s="97"/>
      <c r="F1848" s="97" t="str">
        <f>IFERROR(VLOOKUP(A1848,'BPT List'!B:E,4,),"")</f>
        <v>YES</v>
      </c>
    </row>
    <row r="1849" spans="1:6" x14ac:dyDescent="0.3">
      <c r="A1849" s="97" t="s">
        <v>4446</v>
      </c>
      <c r="B1849" s="97">
        <f t="shared" si="28"/>
        <v>840</v>
      </c>
      <c r="C1849" s="142" t="s">
        <v>4447</v>
      </c>
      <c r="D1849" s="142" t="s">
        <v>4371</v>
      </c>
      <c r="E1849" s="97"/>
      <c r="F1849" s="97" t="str">
        <f>IFERROR(VLOOKUP(A1849,'BPT List'!B:E,4,),"")</f>
        <v/>
      </c>
    </row>
    <row r="1850" spans="1:6" x14ac:dyDescent="0.3">
      <c r="A1850" s="97" t="s">
        <v>4448</v>
      </c>
      <c r="B1850" s="97">
        <f t="shared" si="28"/>
        <v>842</v>
      </c>
      <c r="C1850" s="142" t="s">
        <v>4449</v>
      </c>
      <c r="D1850" s="142" t="s">
        <v>4371</v>
      </c>
      <c r="E1850" s="97"/>
      <c r="F1850" s="97" t="str">
        <f>IFERROR(VLOOKUP(A1850,'BPT List'!B:E,4,),"")</f>
        <v/>
      </c>
    </row>
    <row r="1851" spans="1:6" x14ac:dyDescent="0.3">
      <c r="A1851" s="97" t="s">
        <v>4450</v>
      </c>
      <c r="B1851" s="97">
        <f t="shared" si="28"/>
        <v>843</v>
      </c>
      <c r="C1851" s="142" t="s">
        <v>4451</v>
      </c>
      <c r="D1851" s="142" t="s">
        <v>4371</v>
      </c>
      <c r="E1851" s="97"/>
      <c r="F1851" s="97" t="str">
        <f>IFERROR(VLOOKUP(A1851,'BPT List'!B:E,4,),"")</f>
        <v>YES</v>
      </c>
    </row>
    <row r="1852" spans="1:6" x14ac:dyDescent="0.3">
      <c r="A1852" s="97" t="s">
        <v>4452</v>
      </c>
      <c r="B1852" s="97">
        <f t="shared" si="28"/>
        <v>845</v>
      </c>
      <c r="C1852" s="142" t="s">
        <v>4453</v>
      </c>
      <c r="D1852" s="142" t="s">
        <v>4371</v>
      </c>
      <c r="E1852" s="97"/>
      <c r="F1852" s="97" t="str">
        <f>IFERROR(VLOOKUP(A1852,'BPT List'!B:E,4,),"")</f>
        <v/>
      </c>
    </row>
    <row r="1853" spans="1:6" x14ac:dyDescent="0.3">
      <c r="A1853" s="97" t="s">
        <v>4454</v>
      </c>
      <c r="B1853" s="97">
        <f t="shared" si="28"/>
        <v>846</v>
      </c>
      <c r="C1853" s="142" t="s">
        <v>4455</v>
      </c>
      <c r="D1853" s="142" t="s">
        <v>4371</v>
      </c>
      <c r="E1853" s="97"/>
      <c r="F1853" s="97" t="str">
        <f>IFERROR(VLOOKUP(A1853,'BPT List'!B:E,4,),"")</f>
        <v/>
      </c>
    </row>
    <row r="1854" spans="1:6" x14ac:dyDescent="0.3">
      <c r="A1854" s="97" t="s">
        <v>4456</v>
      </c>
      <c r="B1854" s="97">
        <f t="shared" si="28"/>
        <v>852</v>
      </c>
      <c r="C1854" s="142" t="s">
        <v>4457</v>
      </c>
      <c r="D1854" s="142" t="s">
        <v>4371</v>
      </c>
      <c r="E1854" s="97"/>
      <c r="F1854" s="97" t="str">
        <f>IFERROR(VLOOKUP(A1854,'BPT List'!B:E,4,),"")</f>
        <v/>
      </c>
    </row>
    <row r="1855" spans="1:6" x14ac:dyDescent="0.3">
      <c r="A1855" s="97" t="s">
        <v>4458</v>
      </c>
      <c r="B1855" s="97">
        <f t="shared" si="28"/>
        <v>854</v>
      </c>
      <c r="C1855" s="142" t="s">
        <v>4459</v>
      </c>
      <c r="D1855" s="142" t="s">
        <v>4371</v>
      </c>
      <c r="E1855" s="97"/>
      <c r="F1855" s="97" t="str">
        <f>IFERROR(VLOOKUP(A1855,'BPT List'!B:E,4,),"")</f>
        <v/>
      </c>
    </row>
    <row r="1856" spans="1:6" x14ac:dyDescent="0.3">
      <c r="A1856" s="97" t="s">
        <v>4460</v>
      </c>
      <c r="B1856" s="97">
        <f t="shared" si="28"/>
        <v>855</v>
      </c>
      <c r="C1856" s="142" t="s">
        <v>4461</v>
      </c>
      <c r="D1856" s="142" t="s">
        <v>4371</v>
      </c>
      <c r="E1856" s="97"/>
      <c r="F1856" s="97" t="str">
        <f>IFERROR(VLOOKUP(A1856,'BPT List'!B:E,4,),"")</f>
        <v/>
      </c>
    </row>
    <row r="1857" spans="1:6" x14ac:dyDescent="0.3">
      <c r="A1857" s="97" t="s">
        <v>4462</v>
      </c>
      <c r="B1857" s="97">
        <f t="shared" si="28"/>
        <v>858</v>
      </c>
      <c r="C1857" s="142" t="s">
        <v>4463</v>
      </c>
      <c r="D1857" s="142" t="s">
        <v>4371</v>
      </c>
      <c r="E1857" s="97"/>
      <c r="F1857" s="97" t="str">
        <f>IFERROR(VLOOKUP(A1857,'BPT List'!B:E,4,),"")</f>
        <v/>
      </c>
    </row>
    <row r="1858" spans="1:6" x14ac:dyDescent="0.3">
      <c r="A1858" s="97" t="s">
        <v>4464</v>
      </c>
      <c r="B1858" s="97">
        <f t="shared" si="28"/>
        <v>2042</v>
      </c>
      <c r="C1858" s="142" t="s">
        <v>4465</v>
      </c>
      <c r="D1858" s="142" t="s">
        <v>4466</v>
      </c>
      <c r="E1858" s="97"/>
      <c r="F1858" s="97" t="str">
        <f>IFERROR(VLOOKUP(A1858,'BPT List'!B:E,4,),"")</f>
        <v/>
      </c>
    </row>
    <row r="1859" spans="1:6" x14ac:dyDescent="0.3">
      <c r="A1859" s="97" t="s">
        <v>4467</v>
      </c>
      <c r="B1859" s="97">
        <f t="shared" ref="B1859:B1922" si="29">VALUE(RIGHT(A1859,4))</f>
        <v>2094</v>
      </c>
      <c r="C1859" s="142" t="s">
        <v>4468</v>
      </c>
      <c r="D1859" s="142" t="s">
        <v>4466</v>
      </c>
      <c r="E1859" s="97"/>
      <c r="F1859" s="97" t="str">
        <f>IFERROR(VLOOKUP(A1859,'BPT List'!B:E,4,),"")</f>
        <v/>
      </c>
    </row>
    <row r="1860" spans="1:6" x14ac:dyDescent="0.3">
      <c r="A1860" s="97" t="s">
        <v>4469</v>
      </c>
      <c r="B1860" s="97">
        <f t="shared" si="29"/>
        <v>2044</v>
      </c>
      <c r="C1860" s="142" t="s">
        <v>4470</v>
      </c>
      <c r="D1860" s="142" t="s">
        <v>4466</v>
      </c>
      <c r="E1860" s="97"/>
      <c r="F1860" s="97" t="str">
        <f>IFERROR(VLOOKUP(A1860,'BPT List'!B:E,4,),"")</f>
        <v>YES</v>
      </c>
    </row>
    <row r="1861" spans="1:6" x14ac:dyDescent="0.3">
      <c r="A1861" s="97" t="s">
        <v>4471</v>
      </c>
      <c r="B1861" s="97">
        <f t="shared" si="29"/>
        <v>2046</v>
      </c>
      <c r="C1861" s="142" t="s">
        <v>4472</v>
      </c>
      <c r="D1861" s="142" t="s">
        <v>4466</v>
      </c>
      <c r="E1861" s="97"/>
      <c r="F1861" s="97" t="str">
        <f>IFERROR(VLOOKUP(A1861,'BPT List'!B:E,4,),"")</f>
        <v>YES</v>
      </c>
    </row>
    <row r="1862" spans="1:6" x14ac:dyDescent="0.3">
      <c r="A1862" s="97" t="s">
        <v>4473</v>
      </c>
      <c r="B1862" s="97">
        <f t="shared" si="29"/>
        <v>2047</v>
      </c>
      <c r="C1862" s="142" t="s">
        <v>4474</v>
      </c>
      <c r="D1862" s="142" t="s">
        <v>4466</v>
      </c>
      <c r="E1862" s="97"/>
      <c r="F1862" s="97" t="str">
        <f>IFERROR(VLOOKUP(A1862,'BPT List'!B:E,4,),"")</f>
        <v/>
      </c>
    </row>
    <row r="1863" spans="1:6" x14ac:dyDescent="0.3">
      <c r="A1863" s="97" t="s">
        <v>4475</v>
      </c>
      <c r="B1863" s="97">
        <f t="shared" si="29"/>
        <v>2048</v>
      </c>
      <c r="C1863" s="142" t="s">
        <v>4476</v>
      </c>
      <c r="D1863" s="142" t="s">
        <v>4466</v>
      </c>
      <c r="E1863" s="97"/>
      <c r="F1863" s="97" t="str">
        <f>IFERROR(VLOOKUP(A1863,'BPT List'!B:E,4,),"")</f>
        <v/>
      </c>
    </row>
    <row r="1864" spans="1:6" x14ac:dyDescent="0.3">
      <c r="A1864" s="97" t="s">
        <v>4477</v>
      </c>
      <c r="B1864" s="97">
        <f t="shared" si="29"/>
        <v>2051</v>
      </c>
      <c r="C1864" s="142" t="s">
        <v>4478</v>
      </c>
      <c r="D1864" s="142" t="s">
        <v>4466</v>
      </c>
      <c r="E1864" s="97"/>
      <c r="F1864" s="97" t="str">
        <f>IFERROR(VLOOKUP(A1864,'BPT List'!B:E,4,),"")</f>
        <v>YES</v>
      </c>
    </row>
    <row r="1865" spans="1:6" x14ac:dyDescent="0.3">
      <c r="A1865" s="97" t="s">
        <v>4479</v>
      </c>
      <c r="B1865" s="97">
        <f t="shared" si="29"/>
        <v>2124</v>
      </c>
      <c r="C1865" s="142" t="s">
        <v>4480</v>
      </c>
      <c r="D1865" s="142" t="s">
        <v>4466</v>
      </c>
      <c r="E1865" s="97"/>
      <c r="F1865" s="97" t="str">
        <f>IFERROR(VLOOKUP(A1865,'BPT List'!B:E,4,),"")</f>
        <v/>
      </c>
    </row>
    <row r="1866" spans="1:6" x14ac:dyDescent="0.3">
      <c r="A1866" s="97" t="s">
        <v>4481</v>
      </c>
      <c r="B1866" s="97">
        <f t="shared" si="29"/>
        <v>2053</v>
      </c>
      <c r="C1866" s="142" t="s">
        <v>4482</v>
      </c>
      <c r="D1866" s="142" t="s">
        <v>4466</v>
      </c>
      <c r="E1866" s="97"/>
      <c r="F1866" s="97" t="str">
        <f>IFERROR(VLOOKUP(A1866,'BPT List'!B:E,4,),"")</f>
        <v/>
      </c>
    </row>
    <row r="1867" spans="1:6" x14ac:dyDescent="0.3">
      <c r="A1867" s="97" t="s">
        <v>4483</v>
      </c>
      <c r="B1867" s="97">
        <f t="shared" si="29"/>
        <v>2054</v>
      </c>
      <c r="C1867" s="142" t="s">
        <v>4484</v>
      </c>
      <c r="D1867" s="142" t="s">
        <v>4466</v>
      </c>
      <c r="E1867" s="97"/>
      <c r="F1867" s="97" t="str">
        <f>IFERROR(VLOOKUP(A1867,'BPT List'!B:E,4,),"")</f>
        <v/>
      </c>
    </row>
    <row r="1868" spans="1:6" x14ac:dyDescent="0.3">
      <c r="A1868" s="97" t="s">
        <v>4485</v>
      </c>
      <c r="B1868" s="97">
        <f t="shared" si="29"/>
        <v>2055</v>
      </c>
      <c r="C1868" s="142" t="s">
        <v>4486</v>
      </c>
      <c r="D1868" s="142" t="s">
        <v>4466</v>
      </c>
      <c r="E1868" s="97"/>
      <c r="F1868" s="97" t="str">
        <f>IFERROR(VLOOKUP(A1868,'BPT List'!B:E,4,),"")</f>
        <v>YES</v>
      </c>
    </row>
    <row r="1869" spans="1:6" x14ac:dyDescent="0.3">
      <c r="A1869" s="97" t="s">
        <v>4487</v>
      </c>
      <c r="B1869" s="97">
        <f t="shared" si="29"/>
        <v>2057</v>
      </c>
      <c r="C1869" s="142" t="s">
        <v>4488</v>
      </c>
      <c r="D1869" s="142" t="s">
        <v>4466</v>
      </c>
      <c r="E1869" s="97"/>
      <c r="F1869" s="97" t="str">
        <f>IFERROR(VLOOKUP(A1869,'BPT List'!B:E,4,),"")</f>
        <v/>
      </c>
    </row>
    <row r="1870" spans="1:6" x14ac:dyDescent="0.3">
      <c r="A1870" s="97" t="s">
        <v>4489</v>
      </c>
      <c r="B1870" s="97">
        <f t="shared" si="29"/>
        <v>2059</v>
      </c>
      <c r="C1870" s="142" t="s">
        <v>4490</v>
      </c>
      <c r="D1870" s="142" t="s">
        <v>4466</v>
      </c>
      <c r="E1870" s="97"/>
      <c r="F1870" s="97" t="str">
        <f>IFERROR(VLOOKUP(A1870,'BPT List'!B:E,4,),"")</f>
        <v/>
      </c>
    </row>
    <row r="1871" spans="1:6" x14ac:dyDescent="0.3">
      <c r="A1871" s="97" t="s">
        <v>4491</v>
      </c>
      <c r="B1871" s="97">
        <f t="shared" si="29"/>
        <v>2061</v>
      </c>
      <c r="C1871" s="142" t="s">
        <v>4492</v>
      </c>
      <c r="D1871" s="142" t="s">
        <v>4466</v>
      </c>
      <c r="E1871" s="97"/>
      <c r="F1871" s="97" t="str">
        <f>IFERROR(VLOOKUP(A1871,'BPT List'!B:E,4,),"")</f>
        <v/>
      </c>
    </row>
    <row r="1872" spans="1:6" x14ac:dyDescent="0.3">
      <c r="A1872" s="97" t="s">
        <v>4493</v>
      </c>
      <c r="B1872" s="97">
        <f t="shared" si="29"/>
        <v>2062</v>
      </c>
      <c r="C1872" s="142" t="s">
        <v>4494</v>
      </c>
      <c r="D1872" s="142" t="s">
        <v>4466</v>
      </c>
      <c r="E1872" s="97"/>
      <c r="F1872" s="97" t="str">
        <f>IFERROR(VLOOKUP(A1872,'BPT List'!B:E,4,),"")</f>
        <v/>
      </c>
    </row>
    <row r="1873" spans="1:6" x14ac:dyDescent="0.3">
      <c r="A1873" s="97" t="s">
        <v>4495</v>
      </c>
      <c r="B1873" s="97">
        <f t="shared" si="29"/>
        <v>2063</v>
      </c>
      <c r="C1873" s="142" t="s">
        <v>4496</v>
      </c>
      <c r="D1873" s="142" t="s">
        <v>4466</v>
      </c>
      <c r="E1873" s="97"/>
      <c r="F1873" s="97" t="str">
        <f>IFERROR(VLOOKUP(A1873,'BPT List'!B:E,4,),"")</f>
        <v/>
      </c>
    </row>
    <row r="1874" spans="1:6" x14ac:dyDescent="0.3">
      <c r="A1874" s="97" t="s">
        <v>4497</v>
      </c>
      <c r="B1874" s="97">
        <f t="shared" si="29"/>
        <v>2064</v>
      </c>
      <c r="C1874" s="142" t="s">
        <v>4498</v>
      </c>
      <c r="D1874" s="142" t="s">
        <v>4466</v>
      </c>
      <c r="E1874" s="97"/>
      <c r="F1874" s="97" t="str">
        <f>IFERROR(VLOOKUP(A1874,'BPT List'!B:E,4,),"")</f>
        <v/>
      </c>
    </row>
    <row r="1875" spans="1:6" x14ac:dyDescent="0.3">
      <c r="A1875" s="97" t="s">
        <v>4499</v>
      </c>
      <c r="B1875" s="97">
        <f t="shared" si="29"/>
        <v>2067</v>
      </c>
      <c r="C1875" s="142" t="s">
        <v>4500</v>
      </c>
      <c r="D1875" s="142" t="s">
        <v>4466</v>
      </c>
      <c r="E1875" s="97"/>
      <c r="F1875" s="97" t="str">
        <f>IFERROR(VLOOKUP(A1875,'BPT List'!B:E,4,),"")</f>
        <v>YES</v>
      </c>
    </row>
    <row r="1876" spans="1:6" x14ac:dyDescent="0.3">
      <c r="A1876" s="97" t="s">
        <v>4501</v>
      </c>
      <c r="B1876" s="97">
        <f t="shared" si="29"/>
        <v>2068</v>
      </c>
      <c r="C1876" s="142" t="s">
        <v>4502</v>
      </c>
      <c r="D1876" s="142" t="s">
        <v>4466</v>
      </c>
      <c r="E1876" s="97"/>
      <c r="F1876" s="97" t="str">
        <f>IFERROR(VLOOKUP(A1876,'BPT List'!B:E,4,),"")</f>
        <v>YES</v>
      </c>
    </row>
    <row r="1877" spans="1:6" x14ac:dyDescent="0.3">
      <c r="A1877" s="97" t="s">
        <v>4503</v>
      </c>
      <c r="B1877" s="97">
        <f t="shared" si="29"/>
        <v>2069</v>
      </c>
      <c r="C1877" s="142" t="s">
        <v>4504</v>
      </c>
      <c r="D1877" s="142" t="s">
        <v>4466</v>
      </c>
      <c r="E1877" s="97"/>
      <c r="F1877" s="97" t="str">
        <f>IFERROR(VLOOKUP(A1877,'BPT List'!B:E,4,),"")</f>
        <v>YES</v>
      </c>
    </row>
    <row r="1878" spans="1:6" x14ac:dyDescent="0.3">
      <c r="A1878" s="97" t="s">
        <v>4505</v>
      </c>
      <c r="B1878" s="97">
        <f t="shared" si="29"/>
        <v>2070</v>
      </c>
      <c r="C1878" s="142" t="s">
        <v>4506</v>
      </c>
      <c r="D1878" s="142" t="s">
        <v>4466</v>
      </c>
      <c r="E1878" s="97"/>
      <c r="F1878" s="97" t="str">
        <f>IFERROR(VLOOKUP(A1878,'BPT List'!B:E,4,),"")</f>
        <v/>
      </c>
    </row>
    <row r="1879" spans="1:6" x14ac:dyDescent="0.3">
      <c r="A1879" s="97" t="s">
        <v>4507</v>
      </c>
      <c r="B1879" s="97">
        <f t="shared" si="29"/>
        <v>2073</v>
      </c>
      <c r="C1879" s="142" t="s">
        <v>4508</v>
      </c>
      <c r="D1879" s="142" t="s">
        <v>4466</v>
      </c>
      <c r="E1879" s="97"/>
      <c r="F1879" s="97" t="str">
        <f>IFERROR(VLOOKUP(A1879,'BPT List'!B:E,4,),"")</f>
        <v/>
      </c>
    </row>
    <row r="1880" spans="1:6" x14ac:dyDescent="0.3">
      <c r="A1880" s="97" t="s">
        <v>4509</v>
      </c>
      <c r="B1880" s="97">
        <f t="shared" si="29"/>
        <v>2072</v>
      </c>
      <c r="C1880" s="142" t="s">
        <v>4510</v>
      </c>
      <c r="D1880" s="142" t="s">
        <v>4466</v>
      </c>
      <c r="E1880" s="97"/>
      <c r="F1880" s="97" t="str">
        <f>IFERROR(VLOOKUP(A1880,'BPT List'!B:E,4,),"")</f>
        <v/>
      </c>
    </row>
    <row r="1881" spans="1:6" x14ac:dyDescent="0.3">
      <c r="A1881" s="97" t="s">
        <v>4511</v>
      </c>
      <c r="B1881" s="97">
        <f t="shared" si="29"/>
        <v>2074</v>
      </c>
      <c r="C1881" s="142" t="s">
        <v>4512</v>
      </c>
      <c r="D1881" s="142" t="s">
        <v>4466</v>
      </c>
      <c r="E1881" s="97"/>
      <c r="F1881" s="97" t="str">
        <f>IFERROR(VLOOKUP(A1881,'BPT List'!B:E,4,),"")</f>
        <v/>
      </c>
    </row>
    <row r="1882" spans="1:6" x14ac:dyDescent="0.3">
      <c r="A1882" s="97" t="s">
        <v>4513</v>
      </c>
      <c r="B1882" s="97">
        <f t="shared" si="29"/>
        <v>2076</v>
      </c>
      <c r="C1882" s="142" t="s">
        <v>4514</v>
      </c>
      <c r="D1882" s="142" t="s">
        <v>4466</v>
      </c>
      <c r="E1882" s="97"/>
      <c r="F1882" s="97" t="str">
        <f>IFERROR(VLOOKUP(A1882,'BPT List'!B:E,4,),"")</f>
        <v/>
      </c>
    </row>
    <row r="1883" spans="1:6" x14ac:dyDescent="0.3">
      <c r="A1883" s="97" t="s">
        <v>4515</v>
      </c>
      <c r="B1883" s="97">
        <f t="shared" si="29"/>
        <v>2078</v>
      </c>
      <c r="C1883" s="142" t="s">
        <v>4516</v>
      </c>
      <c r="D1883" s="142" t="s">
        <v>4466</v>
      </c>
      <c r="E1883" s="97"/>
      <c r="F1883" s="97" t="str">
        <f>IFERROR(VLOOKUP(A1883,'BPT List'!B:E,4,),"")</f>
        <v/>
      </c>
    </row>
    <row r="1884" spans="1:6" x14ac:dyDescent="0.3">
      <c r="A1884" s="97" t="s">
        <v>4517</v>
      </c>
      <c r="B1884" s="97">
        <f t="shared" si="29"/>
        <v>2079</v>
      </c>
      <c r="C1884" s="142" t="s">
        <v>4518</v>
      </c>
      <c r="D1884" s="142" t="s">
        <v>4466</v>
      </c>
      <c r="E1884" s="97"/>
      <c r="F1884" s="97" t="str">
        <f>IFERROR(VLOOKUP(A1884,'BPT List'!B:E,4,),"")</f>
        <v>YES</v>
      </c>
    </row>
    <row r="1885" spans="1:6" x14ac:dyDescent="0.3">
      <c r="A1885" s="97" t="s">
        <v>4519</v>
      </c>
      <c r="B1885" s="97">
        <f t="shared" si="29"/>
        <v>2081</v>
      </c>
      <c r="C1885" s="142" t="s">
        <v>4520</v>
      </c>
      <c r="D1885" s="142" t="s">
        <v>4466</v>
      </c>
      <c r="E1885" s="97"/>
      <c r="F1885" s="97" t="str">
        <f>IFERROR(VLOOKUP(A1885,'BPT List'!B:E,4,),"")</f>
        <v>YES</v>
      </c>
    </row>
    <row r="1886" spans="1:6" x14ac:dyDescent="0.3">
      <c r="A1886" s="97" t="s">
        <v>4521</v>
      </c>
      <c r="B1886" s="97">
        <f t="shared" si="29"/>
        <v>2082</v>
      </c>
      <c r="C1886" s="142" t="s">
        <v>4522</v>
      </c>
      <c r="D1886" s="142" t="s">
        <v>4466</v>
      </c>
      <c r="E1886" s="97"/>
      <c r="F1886" s="97" t="str">
        <f>IFERROR(VLOOKUP(A1886,'BPT List'!B:E,4,),"")</f>
        <v>YES</v>
      </c>
    </row>
    <row r="1887" spans="1:6" x14ac:dyDescent="0.3">
      <c r="A1887" s="97" t="s">
        <v>4523</v>
      </c>
      <c r="B1887" s="97">
        <f t="shared" si="29"/>
        <v>2084</v>
      </c>
      <c r="C1887" s="142" t="s">
        <v>4524</v>
      </c>
      <c r="D1887" s="142" t="s">
        <v>4466</v>
      </c>
      <c r="E1887" s="97"/>
      <c r="F1887" s="97" t="str">
        <f>IFERROR(VLOOKUP(A1887,'BPT List'!B:E,4,),"")</f>
        <v/>
      </c>
    </row>
    <row r="1888" spans="1:6" x14ac:dyDescent="0.3">
      <c r="A1888" s="97" t="s">
        <v>4525</v>
      </c>
      <c r="B1888" s="97">
        <f t="shared" si="29"/>
        <v>2087</v>
      </c>
      <c r="C1888" s="142" t="s">
        <v>4526</v>
      </c>
      <c r="D1888" s="142" t="s">
        <v>4466</v>
      </c>
      <c r="E1888" s="97"/>
      <c r="F1888" s="97" t="str">
        <f>IFERROR(VLOOKUP(A1888,'BPT List'!B:E,4,),"")</f>
        <v>YES</v>
      </c>
    </row>
    <row r="1889" spans="1:6" x14ac:dyDescent="0.3">
      <c r="A1889" s="97" t="s">
        <v>4527</v>
      </c>
      <c r="B1889" s="97">
        <f t="shared" si="29"/>
        <v>2088</v>
      </c>
      <c r="C1889" s="142" t="s">
        <v>4528</v>
      </c>
      <c r="D1889" s="142" t="s">
        <v>4466</v>
      </c>
      <c r="E1889" s="97"/>
      <c r="F1889" s="97" t="str">
        <f>IFERROR(VLOOKUP(A1889,'BPT List'!B:E,4,),"")</f>
        <v/>
      </c>
    </row>
    <row r="1890" spans="1:6" x14ac:dyDescent="0.3">
      <c r="A1890" s="97" t="s">
        <v>4529</v>
      </c>
      <c r="B1890" s="97">
        <f t="shared" si="29"/>
        <v>2089</v>
      </c>
      <c r="C1890" s="142" t="s">
        <v>4530</v>
      </c>
      <c r="D1890" s="142" t="s">
        <v>4466</v>
      </c>
      <c r="E1890" s="97"/>
      <c r="F1890" s="97" t="str">
        <f>IFERROR(VLOOKUP(A1890,'BPT List'!B:E,4,),"")</f>
        <v/>
      </c>
    </row>
    <row r="1891" spans="1:6" x14ac:dyDescent="0.3">
      <c r="A1891" s="97" t="s">
        <v>4531</v>
      </c>
      <c r="B1891" s="97">
        <f t="shared" si="29"/>
        <v>2090</v>
      </c>
      <c r="C1891" s="142" t="s">
        <v>4532</v>
      </c>
      <c r="D1891" s="142" t="s">
        <v>4466</v>
      </c>
      <c r="E1891" s="97"/>
      <c r="F1891" s="97" t="str">
        <f>IFERROR(VLOOKUP(A1891,'BPT List'!B:E,4,),"")</f>
        <v/>
      </c>
    </row>
    <row r="1892" spans="1:6" x14ac:dyDescent="0.3">
      <c r="A1892" s="97" t="s">
        <v>4533</v>
      </c>
      <c r="B1892" s="97">
        <f t="shared" si="29"/>
        <v>2091</v>
      </c>
      <c r="C1892" s="142" t="s">
        <v>4534</v>
      </c>
      <c r="D1892" s="142" t="s">
        <v>4466</v>
      </c>
      <c r="E1892" s="97"/>
      <c r="F1892" s="97" t="str">
        <f>IFERROR(VLOOKUP(A1892,'BPT List'!B:E,4,),"")</f>
        <v/>
      </c>
    </row>
    <row r="1893" spans="1:6" x14ac:dyDescent="0.3">
      <c r="A1893" s="97" t="s">
        <v>4535</v>
      </c>
      <c r="B1893" s="97">
        <f t="shared" si="29"/>
        <v>2092</v>
      </c>
      <c r="C1893" s="142" t="s">
        <v>4536</v>
      </c>
      <c r="D1893" s="142" t="s">
        <v>4466</v>
      </c>
      <c r="E1893" s="97"/>
      <c r="F1893" s="97" t="str">
        <f>IFERROR(VLOOKUP(A1893,'BPT List'!B:E,4,),"")</f>
        <v/>
      </c>
    </row>
    <row r="1894" spans="1:6" x14ac:dyDescent="0.3">
      <c r="A1894" s="97" t="s">
        <v>4537</v>
      </c>
      <c r="B1894" s="97">
        <f t="shared" si="29"/>
        <v>2093</v>
      </c>
      <c r="C1894" s="142" t="s">
        <v>4538</v>
      </c>
      <c r="D1894" s="142" t="s">
        <v>4466</v>
      </c>
      <c r="E1894" s="97"/>
      <c r="F1894" s="97" t="str">
        <f>IFERROR(VLOOKUP(A1894,'BPT List'!B:E,4,),"")</f>
        <v/>
      </c>
    </row>
    <row r="1895" spans="1:6" x14ac:dyDescent="0.3">
      <c r="A1895" s="97" t="s">
        <v>4539</v>
      </c>
      <c r="B1895" s="97">
        <f t="shared" si="29"/>
        <v>2095</v>
      </c>
      <c r="C1895" s="142" t="s">
        <v>4540</v>
      </c>
      <c r="D1895" s="142" t="s">
        <v>4466</v>
      </c>
      <c r="E1895" s="97"/>
      <c r="F1895" s="97" t="str">
        <f>IFERROR(VLOOKUP(A1895,'BPT List'!B:E,4,),"")</f>
        <v/>
      </c>
    </row>
    <row r="1896" spans="1:6" x14ac:dyDescent="0.3">
      <c r="A1896" s="97" t="s">
        <v>4541</v>
      </c>
      <c r="B1896" s="97">
        <f t="shared" si="29"/>
        <v>2096</v>
      </c>
      <c r="C1896" s="142" t="s">
        <v>4542</v>
      </c>
      <c r="D1896" s="142" t="s">
        <v>4466</v>
      </c>
      <c r="E1896" s="97"/>
      <c r="F1896" s="97" t="str">
        <f>IFERROR(VLOOKUP(A1896,'BPT List'!B:E,4,),"")</f>
        <v/>
      </c>
    </row>
    <row r="1897" spans="1:6" x14ac:dyDescent="0.3">
      <c r="A1897" s="97" t="s">
        <v>4543</v>
      </c>
      <c r="B1897" s="97">
        <f t="shared" si="29"/>
        <v>2097</v>
      </c>
      <c r="C1897" s="142" t="s">
        <v>4544</v>
      </c>
      <c r="D1897" s="142" t="s">
        <v>4466</v>
      </c>
      <c r="E1897" s="97"/>
      <c r="F1897" s="97" t="str">
        <f>IFERROR(VLOOKUP(A1897,'BPT List'!B:E,4,),"")</f>
        <v/>
      </c>
    </row>
    <row r="1898" spans="1:6" x14ac:dyDescent="0.3">
      <c r="A1898" s="97" t="s">
        <v>4545</v>
      </c>
      <c r="B1898" s="97">
        <f t="shared" si="29"/>
        <v>2098</v>
      </c>
      <c r="C1898" s="142" t="s">
        <v>4546</v>
      </c>
      <c r="D1898" s="142" t="s">
        <v>4466</v>
      </c>
      <c r="E1898" s="97"/>
      <c r="F1898" s="97" t="str">
        <f>IFERROR(VLOOKUP(A1898,'BPT List'!B:E,4,),"")</f>
        <v/>
      </c>
    </row>
    <row r="1899" spans="1:6" x14ac:dyDescent="0.3">
      <c r="A1899" s="97" t="s">
        <v>4547</v>
      </c>
      <c r="B1899" s="97">
        <f t="shared" si="29"/>
        <v>2099</v>
      </c>
      <c r="C1899" s="142" t="s">
        <v>4548</v>
      </c>
      <c r="D1899" s="142" t="s">
        <v>4466</v>
      </c>
      <c r="E1899" s="97"/>
      <c r="F1899" s="97" t="str">
        <f>IFERROR(VLOOKUP(A1899,'BPT List'!B:E,4,),"")</f>
        <v>YES</v>
      </c>
    </row>
    <row r="1900" spans="1:6" x14ac:dyDescent="0.3">
      <c r="A1900" s="97" t="s">
        <v>4549</v>
      </c>
      <c r="B1900" s="97">
        <f t="shared" si="29"/>
        <v>2100</v>
      </c>
      <c r="C1900" s="142" t="s">
        <v>4550</v>
      </c>
      <c r="D1900" s="142" t="s">
        <v>4466</v>
      </c>
      <c r="E1900" s="97"/>
      <c r="F1900" s="97" t="str">
        <f>IFERROR(VLOOKUP(A1900,'BPT List'!B:E,4,),"")</f>
        <v>YES</v>
      </c>
    </row>
    <row r="1901" spans="1:6" x14ac:dyDescent="0.3">
      <c r="A1901" s="97" t="s">
        <v>4551</v>
      </c>
      <c r="B1901" s="97">
        <f t="shared" si="29"/>
        <v>2101</v>
      </c>
      <c r="C1901" s="142" t="s">
        <v>4552</v>
      </c>
      <c r="D1901" s="142" t="s">
        <v>4466</v>
      </c>
      <c r="E1901" s="97"/>
      <c r="F1901" s="97" t="str">
        <f>IFERROR(VLOOKUP(A1901,'BPT List'!B:E,4,),"")</f>
        <v/>
      </c>
    </row>
    <row r="1902" spans="1:6" x14ac:dyDescent="0.3">
      <c r="A1902" s="97" t="s">
        <v>4553</v>
      </c>
      <c r="B1902" s="97">
        <f t="shared" si="29"/>
        <v>2102</v>
      </c>
      <c r="C1902" s="142" t="s">
        <v>4554</v>
      </c>
      <c r="D1902" s="142" t="s">
        <v>4466</v>
      </c>
      <c r="E1902" s="97"/>
      <c r="F1902" s="97" t="str">
        <f>IFERROR(VLOOKUP(A1902,'BPT List'!B:E,4,),"")</f>
        <v/>
      </c>
    </row>
    <row r="1903" spans="1:6" x14ac:dyDescent="0.3">
      <c r="A1903" s="97" t="s">
        <v>4555</v>
      </c>
      <c r="B1903" s="97">
        <f t="shared" si="29"/>
        <v>2105</v>
      </c>
      <c r="C1903" s="142" t="s">
        <v>4556</v>
      </c>
      <c r="D1903" s="142" t="s">
        <v>4466</v>
      </c>
      <c r="E1903" s="97"/>
      <c r="F1903" s="97" t="str">
        <f>IFERROR(VLOOKUP(A1903,'BPT List'!B:E,4,),"")</f>
        <v>YES</v>
      </c>
    </row>
    <row r="1904" spans="1:6" x14ac:dyDescent="0.3">
      <c r="A1904" s="97" t="s">
        <v>4557</v>
      </c>
      <c r="B1904" s="97">
        <f t="shared" si="29"/>
        <v>2106</v>
      </c>
      <c r="C1904" s="142" t="s">
        <v>4558</v>
      </c>
      <c r="D1904" s="142" t="s">
        <v>4466</v>
      </c>
      <c r="E1904" s="97"/>
      <c r="F1904" s="97" t="str">
        <f>IFERROR(VLOOKUP(A1904,'BPT List'!B:E,4,),"")</f>
        <v>YES</v>
      </c>
    </row>
    <row r="1905" spans="1:6" x14ac:dyDescent="0.3">
      <c r="A1905" s="97" t="s">
        <v>4559</v>
      </c>
      <c r="B1905" s="97">
        <f t="shared" si="29"/>
        <v>2110</v>
      </c>
      <c r="C1905" s="142" t="s">
        <v>4560</v>
      </c>
      <c r="D1905" s="142" t="s">
        <v>4466</v>
      </c>
      <c r="E1905" s="97"/>
      <c r="F1905" s="97" t="str">
        <f>IFERROR(VLOOKUP(A1905,'BPT List'!B:E,4,),"")</f>
        <v>YES</v>
      </c>
    </row>
    <row r="1906" spans="1:6" x14ac:dyDescent="0.3">
      <c r="A1906" s="97" t="s">
        <v>4561</v>
      </c>
      <c r="B1906" s="97">
        <f t="shared" si="29"/>
        <v>2111</v>
      </c>
      <c r="C1906" s="142" t="s">
        <v>4562</v>
      </c>
      <c r="D1906" s="142" t="s">
        <v>4466</v>
      </c>
      <c r="E1906" s="97"/>
      <c r="F1906" s="97" t="str">
        <f>IFERROR(VLOOKUP(A1906,'BPT List'!B:E,4,),"")</f>
        <v/>
      </c>
    </row>
    <row r="1907" spans="1:6" x14ac:dyDescent="0.3">
      <c r="A1907" s="97" t="s">
        <v>4563</v>
      </c>
      <c r="B1907" s="97">
        <f t="shared" si="29"/>
        <v>2112</v>
      </c>
      <c r="C1907" s="142" t="s">
        <v>4564</v>
      </c>
      <c r="D1907" s="142" t="s">
        <v>4466</v>
      </c>
      <c r="E1907" s="97"/>
      <c r="F1907" s="97" t="str">
        <f>IFERROR(VLOOKUP(A1907,'BPT List'!B:E,4,),"")</f>
        <v/>
      </c>
    </row>
    <row r="1908" spans="1:6" x14ac:dyDescent="0.3">
      <c r="A1908" s="97" t="s">
        <v>4565</v>
      </c>
      <c r="B1908" s="97">
        <f t="shared" si="29"/>
        <v>2113</v>
      </c>
      <c r="C1908" s="142" t="s">
        <v>4566</v>
      </c>
      <c r="D1908" s="142" t="s">
        <v>4466</v>
      </c>
      <c r="E1908" s="97"/>
      <c r="F1908" s="97" t="str">
        <f>IFERROR(VLOOKUP(A1908,'BPT List'!B:E,4,),"")</f>
        <v>YES</v>
      </c>
    </row>
    <row r="1909" spans="1:6" x14ac:dyDescent="0.3">
      <c r="A1909" s="97" t="s">
        <v>4567</v>
      </c>
      <c r="B1909" s="97">
        <f t="shared" si="29"/>
        <v>2116</v>
      </c>
      <c r="C1909" s="142" t="s">
        <v>4568</v>
      </c>
      <c r="D1909" s="142" t="s">
        <v>4466</v>
      </c>
      <c r="E1909" s="97"/>
      <c r="F1909" s="97" t="str">
        <f>IFERROR(VLOOKUP(A1909,'BPT List'!B:E,4,),"")</f>
        <v>YES</v>
      </c>
    </row>
    <row r="1910" spans="1:6" x14ac:dyDescent="0.3">
      <c r="A1910" s="97" t="s">
        <v>4569</v>
      </c>
      <c r="B1910" s="97">
        <f t="shared" si="29"/>
        <v>2125</v>
      </c>
      <c r="C1910" s="142" t="s">
        <v>4570</v>
      </c>
      <c r="D1910" s="142" t="s">
        <v>4466</v>
      </c>
      <c r="E1910" s="97"/>
      <c r="F1910" s="97" t="str">
        <f>IFERROR(VLOOKUP(A1910,'BPT List'!B:E,4,),"")</f>
        <v/>
      </c>
    </row>
    <row r="1911" spans="1:6" x14ac:dyDescent="0.3">
      <c r="A1911" s="97" t="s">
        <v>4571</v>
      </c>
      <c r="B1911" s="97">
        <f t="shared" si="29"/>
        <v>2118</v>
      </c>
      <c r="C1911" s="142" t="s">
        <v>4572</v>
      </c>
      <c r="D1911" s="142" t="s">
        <v>4466</v>
      </c>
      <c r="E1911" s="97"/>
      <c r="F1911" s="97" t="str">
        <f>IFERROR(VLOOKUP(A1911,'BPT List'!B:E,4,),"")</f>
        <v/>
      </c>
    </row>
    <row r="1912" spans="1:6" x14ac:dyDescent="0.3">
      <c r="A1912" s="97" t="s">
        <v>4573</v>
      </c>
      <c r="B1912" s="97">
        <f t="shared" si="29"/>
        <v>2122</v>
      </c>
      <c r="C1912" s="142" t="s">
        <v>4574</v>
      </c>
      <c r="D1912" s="142" t="s">
        <v>4466</v>
      </c>
      <c r="E1912" s="97"/>
      <c r="F1912" s="97" t="str">
        <f>IFERROR(VLOOKUP(A1912,'BPT List'!B:E,4,),"")</f>
        <v>YES</v>
      </c>
    </row>
    <row r="1913" spans="1:6" x14ac:dyDescent="0.3">
      <c r="A1913" s="97" t="s">
        <v>4575</v>
      </c>
      <c r="B1913" s="97">
        <f t="shared" si="29"/>
        <v>2126</v>
      </c>
      <c r="C1913" s="142" t="s">
        <v>4576</v>
      </c>
      <c r="D1913" s="142" t="s">
        <v>4577</v>
      </c>
      <c r="E1913" s="97"/>
      <c r="F1913" s="97" t="str">
        <f>IFERROR(VLOOKUP(A1913,'BPT List'!B:E,4,),"")</f>
        <v>YES</v>
      </c>
    </row>
    <row r="1914" spans="1:6" x14ac:dyDescent="0.3">
      <c r="A1914" s="97" t="s">
        <v>4578</v>
      </c>
      <c r="B1914" s="97">
        <f t="shared" si="29"/>
        <v>2127</v>
      </c>
      <c r="C1914" s="142" t="s">
        <v>4579</v>
      </c>
      <c r="D1914" s="142" t="s">
        <v>4577</v>
      </c>
      <c r="E1914" s="97"/>
      <c r="F1914" s="97" t="str">
        <f>IFERROR(VLOOKUP(A1914,'BPT List'!B:E,4,),"")</f>
        <v/>
      </c>
    </row>
    <row r="1915" spans="1:6" x14ac:dyDescent="0.3">
      <c r="A1915" s="97" t="s">
        <v>4580</v>
      </c>
      <c r="B1915" s="97">
        <f t="shared" si="29"/>
        <v>2129</v>
      </c>
      <c r="C1915" s="142" t="s">
        <v>4581</v>
      </c>
      <c r="D1915" s="142" t="s">
        <v>4577</v>
      </c>
      <c r="E1915" s="97"/>
      <c r="F1915" s="97" t="str">
        <f>IFERROR(VLOOKUP(A1915,'BPT List'!B:E,4,),"")</f>
        <v>YES</v>
      </c>
    </row>
    <row r="1916" spans="1:6" x14ac:dyDescent="0.3">
      <c r="A1916" s="97" t="s">
        <v>4582</v>
      </c>
      <c r="B1916" s="97">
        <f t="shared" si="29"/>
        <v>2130</v>
      </c>
      <c r="C1916" s="142" t="s">
        <v>4583</v>
      </c>
      <c r="D1916" s="142" t="s">
        <v>4577</v>
      </c>
      <c r="E1916" s="97"/>
      <c r="F1916" s="97" t="str">
        <f>IFERROR(VLOOKUP(A1916,'BPT List'!B:E,4,),"")</f>
        <v/>
      </c>
    </row>
    <row r="1917" spans="1:6" x14ac:dyDescent="0.3">
      <c r="A1917" s="97" t="s">
        <v>4584</v>
      </c>
      <c r="B1917" s="97">
        <f t="shared" si="29"/>
        <v>2132</v>
      </c>
      <c r="C1917" s="142" t="s">
        <v>4585</v>
      </c>
      <c r="D1917" s="142" t="s">
        <v>4577</v>
      </c>
      <c r="E1917" s="97"/>
      <c r="F1917" s="97" t="str">
        <f>IFERROR(VLOOKUP(A1917,'BPT List'!B:E,4,),"")</f>
        <v/>
      </c>
    </row>
    <row r="1918" spans="1:6" x14ac:dyDescent="0.3">
      <c r="A1918" s="97" t="s">
        <v>4586</v>
      </c>
      <c r="B1918" s="97">
        <f t="shared" si="29"/>
        <v>2133</v>
      </c>
      <c r="C1918" s="142" t="s">
        <v>4587</v>
      </c>
      <c r="D1918" s="142" t="s">
        <v>4577</v>
      </c>
      <c r="E1918" s="97"/>
      <c r="F1918" s="97" t="str">
        <f>IFERROR(VLOOKUP(A1918,'BPT List'!B:E,4,),"")</f>
        <v/>
      </c>
    </row>
    <row r="1919" spans="1:6" x14ac:dyDescent="0.3">
      <c r="A1919" s="97" t="s">
        <v>4588</v>
      </c>
      <c r="B1919" s="97">
        <f t="shared" si="29"/>
        <v>2134</v>
      </c>
      <c r="C1919" s="142" t="s">
        <v>4589</v>
      </c>
      <c r="D1919" s="142" t="s">
        <v>4577</v>
      </c>
      <c r="E1919" s="97"/>
      <c r="F1919" s="97" t="str">
        <f>IFERROR(VLOOKUP(A1919,'BPT List'!B:E,4,),"")</f>
        <v/>
      </c>
    </row>
    <row r="1920" spans="1:6" x14ac:dyDescent="0.3">
      <c r="A1920" s="97" t="s">
        <v>4590</v>
      </c>
      <c r="B1920" s="97">
        <f t="shared" si="29"/>
        <v>2135</v>
      </c>
      <c r="C1920" s="142" t="s">
        <v>4591</v>
      </c>
      <c r="D1920" s="142" t="s">
        <v>4577</v>
      </c>
      <c r="E1920" s="97"/>
      <c r="F1920" s="97" t="str">
        <f>IFERROR(VLOOKUP(A1920,'BPT List'!B:E,4,),"")</f>
        <v/>
      </c>
    </row>
    <row r="1921" spans="1:6" x14ac:dyDescent="0.3">
      <c r="A1921" s="97" t="s">
        <v>4592</v>
      </c>
      <c r="B1921" s="97">
        <f t="shared" si="29"/>
        <v>2136</v>
      </c>
      <c r="C1921" s="142" t="s">
        <v>4593</v>
      </c>
      <c r="D1921" s="142" t="s">
        <v>4577</v>
      </c>
      <c r="E1921" s="97"/>
      <c r="F1921" s="97" t="str">
        <f>IFERROR(VLOOKUP(A1921,'BPT List'!B:E,4,),"")</f>
        <v/>
      </c>
    </row>
    <row r="1922" spans="1:6" x14ac:dyDescent="0.3">
      <c r="A1922" s="97" t="s">
        <v>4594</v>
      </c>
      <c r="B1922" s="97">
        <f t="shared" si="29"/>
        <v>2137</v>
      </c>
      <c r="C1922" s="142" t="s">
        <v>4595</v>
      </c>
      <c r="D1922" s="142" t="s">
        <v>4577</v>
      </c>
      <c r="E1922" s="97"/>
      <c r="F1922" s="97" t="str">
        <f>IFERROR(VLOOKUP(A1922,'BPT List'!B:E,4,),"")</f>
        <v>YES</v>
      </c>
    </row>
    <row r="1923" spans="1:6" x14ac:dyDescent="0.3">
      <c r="A1923" s="97" t="s">
        <v>4596</v>
      </c>
      <c r="B1923" s="97">
        <f t="shared" ref="B1923:B1986" si="30">VALUE(RIGHT(A1923,4))</f>
        <v>2140</v>
      </c>
      <c r="C1923" s="142" t="s">
        <v>4597</v>
      </c>
      <c r="D1923" s="142" t="s">
        <v>4577</v>
      </c>
      <c r="E1923" s="97"/>
      <c r="F1923" s="97" t="str">
        <f>IFERROR(VLOOKUP(A1923,'BPT List'!B:E,4,),"")</f>
        <v>YES</v>
      </c>
    </row>
    <row r="1924" spans="1:6" x14ac:dyDescent="0.3">
      <c r="A1924" s="97" t="s">
        <v>4598</v>
      </c>
      <c r="B1924" s="97">
        <f t="shared" si="30"/>
        <v>2141</v>
      </c>
      <c r="C1924" s="142" t="s">
        <v>4599</v>
      </c>
      <c r="D1924" s="142" t="s">
        <v>4577</v>
      </c>
      <c r="E1924" s="97"/>
      <c r="F1924" s="97" t="str">
        <f>IFERROR(VLOOKUP(A1924,'BPT List'!B:E,4,),"")</f>
        <v/>
      </c>
    </row>
    <row r="1925" spans="1:6" x14ac:dyDescent="0.3">
      <c r="A1925" s="97" t="s">
        <v>4600</v>
      </c>
      <c r="B1925" s="97">
        <f t="shared" si="30"/>
        <v>2142</v>
      </c>
      <c r="C1925" s="142" t="s">
        <v>4601</v>
      </c>
      <c r="D1925" s="142" t="s">
        <v>4577</v>
      </c>
      <c r="E1925" s="97"/>
      <c r="F1925" s="97" t="str">
        <f>IFERROR(VLOOKUP(A1925,'BPT List'!B:E,4,),"")</f>
        <v/>
      </c>
    </row>
    <row r="1926" spans="1:6" x14ac:dyDescent="0.3">
      <c r="A1926" s="97" t="s">
        <v>4602</v>
      </c>
      <c r="B1926" s="97">
        <f t="shared" si="30"/>
        <v>2143</v>
      </c>
      <c r="C1926" s="142" t="s">
        <v>4603</v>
      </c>
      <c r="D1926" s="142" t="s">
        <v>4577</v>
      </c>
      <c r="E1926" s="97"/>
      <c r="F1926" s="97" t="str">
        <f>IFERROR(VLOOKUP(A1926,'BPT List'!B:E,4,),"")</f>
        <v/>
      </c>
    </row>
    <row r="1927" spans="1:6" x14ac:dyDescent="0.3">
      <c r="A1927" s="97" t="s">
        <v>4604</v>
      </c>
      <c r="B1927" s="97">
        <f t="shared" si="30"/>
        <v>2145</v>
      </c>
      <c r="C1927" s="142" t="s">
        <v>4605</v>
      </c>
      <c r="D1927" s="142" t="s">
        <v>4577</v>
      </c>
      <c r="E1927" s="97"/>
      <c r="F1927" s="97" t="str">
        <f>IFERROR(VLOOKUP(A1927,'BPT List'!B:E,4,),"")</f>
        <v/>
      </c>
    </row>
    <row r="1928" spans="1:6" x14ac:dyDescent="0.3">
      <c r="A1928" s="97" t="s">
        <v>4606</v>
      </c>
      <c r="B1928" s="97">
        <f t="shared" si="30"/>
        <v>2147</v>
      </c>
      <c r="C1928" s="142" t="s">
        <v>4607</v>
      </c>
      <c r="D1928" s="142" t="s">
        <v>4577</v>
      </c>
      <c r="E1928" s="97"/>
      <c r="F1928" s="97" t="str">
        <f>IFERROR(VLOOKUP(A1928,'BPT List'!B:E,4,),"")</f>
        <v>YES</v>
      </c>
    </row>
    <row r="1929" spans="1:6" x14ac:dyDescent="0.3">
      <c r="A1929" s="97" t="s">
        <v>4608</v>
      </c>
      <c r="B1929" s="97">
        <f t="shared" si="30"/>
        <v>2148</v>
      </c>
      <c r="C1929" s="142" t="s">
        <v>4609</v>
      </c>
      <c r="D1929" s="142" t="s">
        <v>4577</v>
      </c>
      <c r="E1929" s="97"/>
      <c r="F1929" s="97" t="str">
        <f>IFERROR(VLOOKUP(A1929,'BPT List'!B:E,4,),"")</f>
        <v/>
      </c>
    </row>
    <row r="1930" spans="1:6" x14ac:dyDescent="0.3">
      <c r="A1930" s="97" t="s">
        <v>4610</v>
      </c>
      <c r="B1930" s="97">
        <f t="shared" si="30"/>
        <v>2151</v>
      </c>
      <c r="C1930" s="142" t="s">
        <v>4611</v>
      </c>
      <c r="D1930" s="142" t="s">
        <v>4577</v>
      </c>
      <c r="E1930" s="97"/>
      <c r="F1930" s="97" t="str">
        <f>IFERROR(VLOOKUP(A1930,'BPT List'!B:E,4,),"")</f>
        <v/>
      </c>
    </row>
    <row r="1931" spans="1:6" x14ac:dyDescent="0.3">
      <c r="A1931" s="97" t="s">
        <v>4612</v>
      </c>
      <c r="B1931" s="97">
        <f t="shared" si="30"/>
        <v>2150</v>
      </c>
      <c r="C1931" s="142" t="s">
        <v>4613</v>
      </c>
      <c r="D1931" s="142" t="s">
        <v>4577</v>
      </c>
      <c r="E1931" s="97"/>
      <c r="F1931" s="97" t="str">
        <f>IFERROR(VLOOKUP(A1931,'BPT List'!B:E,4,),"")</f>
        <v/>
      </c>
    </row>
    <row r="1932" spans="1:6" x14ac:dyDescent="0.3">
      <c r="A1932" s="97" t="s">
        <v>4614</v>
      </c>
      <c r="B1932" s="97">
        <f t="shared" si="30"/>
        <v>2152</v>
      </c>
      <c r="C1932" s="142" t="s">
        <v>4615</v>
      </c>
      <c r="D1932" s="142" t="s">
        <v>4577</v>
      </c>
      <c r="E1932" s="97"/>
      <c r="F1932" s="97" t="str">
        <f>IFERROR(VLOOKUP(A1932,'BPT List'!B:E,4,),"")</f>
        <v/>
      </c>
    </row>
    <row r="1933" spans="1:6" x14ac:dyDescent="0.3">
      <c r="A1933" s="97" t="s">
        <v>4616</v>
      </c>
      <c r="B1933" s="97">
        <f t="shared" si="30"/>
        <v>2154</v>
      </c>
      <c r="C1933" s="142" t="s">
        <v>4617</v>
      </c>
      <c r="D1933" s="142" t="s">
        <v>4577</v>
      </c>
      <c r="E1933" s="97"/>
      <c r="F1933" s="97" t="str">
        <f>IFERROR(VLOOKUP(A1933,'BPT List'!B:E,4,),"")</f>
        <v/>
      </c>
    </row>
    <row r="1934" spans="1:6" x14ac:dyDescent="0.3">
      <c r="A1934" s="97" t="s">
        <v>4618</v>
      </c>
      <c r="B1934" s="97">
        <f t="shared" si="30"/>
        <v>2156</v>
      </c>
      <c r="C1934" s="142" t="s">
        <v>4619</v>
      </c>
      <c r="D1934" s="142" t="s">
        <v>4577</v>
      </c>
      <c r="E1934" s="97"/>
      <c r="F1934" s="97" t="str">
        <f>IFERROR(VLOOKUP(A1934,'BPT List'!B:E,4,),"")</f>
        <v/>
      </c>
    </row>
    <row r="1935" spans="1:6" x14ac:dyDescent="0.3">
      <c r="A1935" s="97" t="s">
        <v>4620</v>
      </c>
      <c r="B1935" s="97">
        <f t="shared" si="30"/>
        <v>2159</v>
      </c>
      <c r="C1935" s="142" t="s">
        <v>4621</v>
      </c>
      <c r="D1935" s="142" t="s">
        <v>4577</v>
      </c>
      <c r="E1935" s="97"/>
      <c r="F1935" s="97" t="str">
        <f>IFERROR(VLOOKUP(A1935,'BPT List'!B:E,4,),"")</f>
        <v/>
      </c>
    </row>
    <row r="1936" spans="1:6" x14ac:dyDescent="0.3">
      <c r="A1936" s="97" t="s">
        <v>4622</v>
      </c>
      <c r="B1936" s="97">
        <f t="shared" si="30"/>
        <v>2157</v>
      </c>
      <c r="C1936" s="142" t="s">
        <v>4623</v>
      </c>
      <c r="D1936" s="142" t="s">
        <v>4577</v>
      </c>
      <c r="E1936" s="97"/>
      <c r="F1936" s="97" t="str">
        <f>IFERROR(VLOOKUP(A1936,'BPT List'!B:E,4,),"")</f>
        <v/>
      </c>
    </row>
    <row r="1937" spans="1:6" x14ac:dyDescent="0.3">
      <c r="A1937" s="97" t="s">
        <v>4624</v>
      </c>
      <c r="B1937" s="97">
        <f t="shared" si="30"/>
        <v>2158</v>
      </c>
      <c r="C1937" s="142" t="s">
        <v>4625</v>
      </c>
      <c r="D1937" s="142" t="s">
        <v>4577</v>
      </c>
      <c r="E1937" s="97"/>
      <c r="F1937" s="97" t="str">
        <f>IFERROR(VLOOKUP(A1937,'BPT List'!B:E,4,),"")</f>
        <v>YES</v>
      </c>
    </row>
    <row r="1938" spans="1:6" x14ac:dyDescent="0.3">
      <c r="A1938" s="97" t="s">
        <v>4626</v>
      </c>
      <c r="B1938" s="97">
        <f t="shared" si="30"/>
        <v>2160</v>
      </c>
      <c r="C1938" s="142" t="s">
        <v>4627</v>
      </c>
      <c r="D1938" s="142" t="s">
        <v>4577</v>
      </c>
      <c r="E1938" s="97"/>
      <c r="F1938" s="97" t="str">
        <f>IFERROR(VLOOKUP(A1938,'BPT List'!B:E,4,),"")</f>
        <v>YES</v>
      </c>
    </row>
    <row r="1939" spans="1:6" x14ac:dyDescent="0.3">
      <c r="A1939" s="97" t="s">
        <v>4628</v>
      </c>
      <c r="B1939" s="97">
        <f t="shared" si="30"/>
        <v>2161</v>
      </c>
      <c r="C1939" s="142" t="s">
        <v>4629</v>
      </c>
      <c r="D1939" s="142" t="s">
        <v>4577</v>
      </c>
      <c r="E1939" s="97"/>
      <c r="F1939" s="97" t="str">
        <f>IFERROR(VLOOKUP(A1939,'BPT List'!B:E,4,),"")</f>
        <v>YES</v>
      </c>
    </row>
    <row r="1940" spans="1:6" x14ac:dyDescent="0.3">
      <c r="A1940" s="97" t="s">
        <v>4630</v>
      </c>
      <c r="B1940" s="97">
        <f t="shared" si="30"/>
        <v>2162</v>
      </c>
      <c r="C1940" s="142" t="s">
        <v>4631</v>
      </c>
      <c r="D1940" s="142" t="s">
        <v>4577</v>
      </c>
      <c r="E1940" s="97"/>
      <c r="F1940" s="97" t="str">
        <f>IFERROR(VLOOKUP(A1940,'BPT List'!B:E,4,),"")</f>
        <v/>
      </c>
    </row>
    <row r="1941" spans="1:6" x14ac:dyDescent="0.3">
      <c r="A1941" s="97" t="s">
        <v>4632</v>
      </c>
      <c r="B1941" s="97">
        <f t="shared" si="30"/>
        <v>2163</v>
      </c>
      <c r="C1941" s="142" t="s">
        <v>4633</v>
      </c>
      <c r="D1941" s="142" t="s">
        <v>4577</v>
      </c>
      <c r="E1941" s="97"/>
      <c r="F1941" s="97" t="str">
        <f>IFERROR(VLOOKUP(A1941,'BPT List'!B:E,4,),"")</f>
        <v/>
      </c>
    </row>
    <row r="1942" spans="1:6" x14ac:dyDescent="0.3">
      <c r="A1942" s="97" t="s">
        <v>4634</v>
      </c>
      <c r="B1942" s="97">
        <f t="shared" si="30"/>
        <v>2166</v>
      </c>
      <c r="C1942" s="142" t="s">
        <v>4635</v>
      </c>
      <c r="D1942" s="142" t="s">
        <v>4577</v>
      </c>
      <c r="E1942" s="97"/>
      <c r="F1942" s="97" t="str">
        <f>IFERROR(VLOOKUP(A1942,'BPT List'!B:E,4,),"")</f>
        <v/>
      </c>
    </row>
    <row r="1943" spans="1:6" x14ac:dyDescent="0.3">
      <c r="A1943" s="97" t="s">
        <v>4636</v>
      </c>
      <c r="B1943" s="97">
        <f t="shared" si="30"/>
        <v>2167</v>
      </c>
      <c r="C1943" s="142" t="s">
        <v>4637</v>
      </c>
      <c r="D1943" s="142" t="s">
        <v>4577</v>
      </c>
      <c r="E1943" s="97"/>
      <c r="F1943" s="97" t="str">
        <f>IFERROR(VLOOKUP(A1943,'BPT List'!B:E,4,),"")</f>
        <v/>
      </c>
    </row>
    <row r="1944" spans="1:6" x14ac:dyDescent="0.3">
      <c r="A1944" s="97" t="s">
        <v>4638</v>
      </c>
      <c r="B1944" s="97">
        <f t="shared" si="30"/>
        <v>2169</v>
      </c>
      <c r="C1944" s="142" t="s">
        <v>4639</v>
      </c>
      <c r="D1944" s="142" t="s">
        <v>4577</v>
      </c>
      <c r="E1944" s="97"/>
      <c r="F1944" s="97" t="str">
        <f>IFERROR(VLOOKUP(A1944,'BPT List'!B:E,4,),"")</f>
        <v/>
      </c>
    </row>
    <row r="1945" spans="1:6" x14ac:dyDescent="0.3">
      <c r="A1945" s="97" t="s">
        <v>4640</v>
      </c>
      <c r="B1945" s="97">
        <f t="shared" si="30"/>
        <v>2172</v>
      </c>
      <c r="C1945" s="142" t="s">
        <v>4641</v>
      </c>
      <c r="D1945" s="142" t="s">
        <v>4577</v>
      </c>
      <c r="E1945" s="97"/>
      <c r="F1945" s="97" t="str">
        <f>IFERROR(VLOOKUP(A1945,'BPT List'!B:E,4,),"")</f>
        <v/>
      </c>
    </row>
    <row r="1946" spans="1:6" x14ac:dyDescent="0.3">
      <c r="A1946" s="97" t="s">
        <v>4642</v>
      </c>
      <c r="B1946" s="97">
        <f t="shared" si="30"/>
        <v>2173</v>
      </c>
      <c r="C1946" s="142" t="s">
        <v>4643</v>
      </c>
      <c r="D1946" s="142" t="s">
        <v>4577</v>
      </c>
      <c r="E1946" s="97"/>
      <c r="F1946" s="97" t="str">
        <f>IFERROR(VLOOKUP(A1946,'BPT List'!B:E,4,),"")</f>
        <v>YES</v>
      </c>
    </row>
    <row r="1947" spans="1:6" x14ac:dyDescent="0.3">
      <c r="A1947" s="97" t="s">
        <v>4644</v>
      </c>
      <c r="B1947" s="97">
        <f t="shared" si="30"/>
        <v>2174</v>
      </c>
      <c r="C1947" s="142" t="s">
        <v>4645</v>
      </c>
      <c r="D1947" s="142" t="s">
        <v>4577</v>
      </c>
      <c r="E1947" s="97"/>
      <c r="F1947" s="97" t="str">
        <f>IFERROR(VLOOKUP(A1947,'BPT List'!B:E,4,),"")</f>
        <v/>
      </c>
    </row>
    <row r="1948" spans="1:6" x14ac:dyDescent="0.3">
      <c r="A1948" s="97" t="s">
        <v>4646</v>
      </c>
      <c r="B1948" s="97">
        <f t="shared" si="30"/>
        <v>2234</v>
      </c>
      <c r="C1948" s="142" t="s">
        <v>4647</v>
      </c>
      <c r="D1948" s="142" t="s">
        <v>4577</v>
      </c>
      <c r="E1948" s="97"/>
      <c r="F1948" s="97" t="str">
        <f>IFERROR(VLOOKUP(A1948,'BPT List'!B:E,4,),"")</f>
        <v/>
      </c>
    </row>
    <row r="1949" spans="1:6" x14ac:dyDescent="0.3">
      <c r="A1949" s="97" t="s">
        <v>4648</v>
      </c>
      <c r="B1949" s="97">
        <f t="shared" si="30"/>
        <v>2177</v>
      </c>
      <c r="C1949" s="142" t="s">
        <v>4649</v>
      </c>
      <c r="D1949" s="142" t="s">
        <v>4577</v>
      </c>
      <c r="E1949" s="97"/>
      <c r="F1949" s="97" t="str">
        <f>IFERROR(VLOOKUP(A1949,'BPT List'!B:E,4,),"")</f>
        <v>YES</v>
      </c>
    </row>
    <row r="1950" spans="1:6" x14ac:dyDescent="0.3">
      <c r="A1950" s="97" t="s">
        <v>4650</v>
      </c>
      <c r="B1950" s="97">
        <f t="shared" si="30"/>
        <v>2178</v>
      </c>
      <c r="C1950" s="142" t="s">
        <v>4651</v>
      </c>
      <c r="D1950" s="142" t="s">
        <v>4577</v>
      </c>
      <c r="E1950" s="97"/>
      <c r="F1950" s="97" t="str">
        <f>IFERROR(VLOOKUP(A1950,'BPT List'!B:E,4,),"")</f>
        <v/>
      </c>
    </row>
    <row r="1951" spans="1:6" x14ac:dyDescent="0.3">
      <c r="A1951" s="97" t="s">
        <v>4652</v>
      </c>
      <c r="B1951" s="97">
        <f t="shared" si="30"/>
        <v>2180</v>
      </c>
      <c r="C1951" s="142" t="s">
        <v>4653</v>
      </c>
      <c r="D1951" s="142" t="s">
        <v>4577</v>
      </c>
      <c r="E1951" s="97"/>
      <c r="F1951" s="97" t="str">
        <f>IFERROR(VLOOKUP(A1951,'BPT List'!B:E,4,),"")</f>
        <v/>
      </c>
    </row>
    <row r="1952" spans="1:6" x14ac:dyDescent="0.3">
      <c r="A1952" s="97" t="s">
        <v>4654</v>
      </c>
      <c r="B1952" s="97">
        <f t="shared" si="30"/>
        <v>2181</v>
      </c>
      <c r="C1952" s="142" t="s">
        <v>4655</v>
      </c>
      <c r="D1952" s="142" t="s">
        <v>4577</v>
      </c>
      <c r="E1952" s="97"/>
      <c r="F1952" s="97" t="str">
        <f>IFERROR(VLOOKUP(A1952,'BPT List'!B:E,4,),"")</f>
        <v>YES</v>
      </c>
    </row>
    <row r="1953" spans="1:6" x14ac:dyDescent="0.3">
      <c r="A1953" s="97" t="s">
        <v>4656</v>
      </c>
      <c r="B1953" s="97">
        <f t="shared" si="30"/>
        <v>2182</v>
      </c>
      <c r="C1953" s="142" t="s">
        <v>4657</v>
      </c>
      <c r="D1953" s="142" t="s">
        <v>4577</v>
      </c>
      <c r="E1953" s="97"/>
      <c r="F1953" s="97" t="str">
        <f>IFERROR(VLOOKUP(A1953,'BPT List'!B:E,4,),"")</f>
        <v/>
      </c>
    </row>
    <row r="1954" spans="1:6" x14ac:dyDescent="0.3">
      <c r="A1954" s="97" t="s">
        <v>4658</v>
      </c>
      <c r="B1954" s="97">
        <f t="shared" si="30"/>
        <v>2183</v>
      </c>
      <c r="C1954" s="142" t="s">
        <v>4659</v>
      </c>
      <c r="D1954" s="142" t="s">
        <v>4577</v>
      </c>
      <c r="E1954" s="97"/>
      <c r="F1954" s="97" t="str">
        <f>IFERROR(VLOOKUP(A1954,'BPT List'!B:E,4,),"")</f>
        <v/>
      </c>
    </row>
    <row r="1955" spans="1:6" x14ac:dyDescent="0.3">
      <c r="A1955" s="97" t="s">
        <v>4660</v>
      </c>
      <c r="B1955" s="97">
        <f t="shared" si="30"/>
        <v>2184</v>
      </c>
      <c r="C1955" s="142" t="s">
        <v>4661</v>
      </c>
      <c r="D1955" s="142" t="s">
        <v>4577</v>
      </c>
      <c r="E1955" s="97"/>
      <c r="F1955" s="97" t="str">
        <f>IFERROR(VLOOKUP(A1955,'BPT List'!B:E,4,),"")</f>
        <v/>
      </c>
    </row>
    <row r="1956" spans="1:6" x14ac:dyDescent="0.3">
      <c r="A1956" s="97" t="s">
        <v>4662</v>
      </c>
      <c r="B1956" s="97">
        <f t="shared" si="30"/>
        <v>2186</v>
      </c>
      <c r="C1956" s="142" t="s">
        <v>4663</v>
      </c>
      <c r="D1956" s="142" t="s">
        <v>4577</v>
      </c>
      <c r="E1956" s="97"/>
      <c r="F1956" s="97" t="str">
        <f>IFERROR(VLOOKUP(A1956,'BPT List'!B:E,4,),"")</f>
        <v/>
      </c>
    </row>
    <row r="1957" spans="1:6" x14ac:dyDescent="0.3">
      <c r="A1957" s="97" t="s">
        <v>4664</v>
      </c>
      <c r="B1957" s="97">
        <f t="shared" si="30"/>
        <v>2187</v>
      </c>
      <c r="C1957" s="142" t="s">
        <v>4665</v>
      </c>
      <c r="D1957" s="142" t="s">
        <v>4577</v>
      </c>
      <c r="E1957" s="97"/>
      <c r="F1957" s="97" t="str">
        <f>IFERROR(VLOOKUP(A1957,'BPT List'!B:E,4,),"")</f>
        <v/>
      </c>
    </row>
    <row r="1958" spans="1:6" x14ac:dyDescent="0.3">
      <c r="A1958" s="97" t="s">
        <v>4666</v>
      </c>
      <c r="B1958" s="97">
        <f t="shared" si="30"/>
        <v>2188</v>
      </c>
      <c r="C1958" s="142" t="s">
        <v>4667</v>
      </c>
      <c r="D1958" s="142" t="s">
        <v>4577</v>
      </c>
      <c r="E1958" s="97"/>
      <c r="F1958" s="97" t="str">
        <f>IFERROR(VLOOKUP(A1958,'BPT List'!B:E,4,),"")</f>
        <v/>
      </c>
    </row>
    <row r="1959" spans="1:6" x14ac:dyDescent="0.3">
      <c r="A1959" s="97" t="s">
        <v>4668</v>
      </c>
      <c r="B1959" s="97">
        <f t="shared" si="30"/>
        <v>2190</v>
      </c>
      <c r="C1959" s="142" t="s">
        <v>4669</v>
      </c>
      <c r="D1959" s="142" t="s">
        <v>4577</v>
      </c>
      <c r="E1959" s="97"/>
      <c r="F1959" s="97" t="str">
        <f>IFERROR(VLOOKUP(A1959,'BPT List'!B:E,4,),"")</f>
        <v/>
      </c>
    </row>
    <row r="1960" spans="1:6" x14ac:dyDescent="0.3">
      <c r="A1960" s="97" t="s">
        <v>4670</v>
      </c>
      <c r="B1960" s="97">
        <f t="shared" si="30"/>
        <v>2191</v>
      </c>
      <c r="C1960" s="142" t="s">
        <v>4671</v>
      </c>
      <c r="D1960" s="142" t="s">
        <v>4577</v>
      </c>
      <c r="E1960" s="97"/>
      <c r="F1960" s="97" t="str">
        <f>IFERROR(VLOOKUP(A1960,'BPT List'!B:E,4,),"")</f>
        <v/>
      </c>
    </row>
    <row r="1961" spans="1:6" x14ac:dyDescent="0.3">
      <c r="A1961" s="97" t="s">
        <v>4672</v>
      </c>
      <c r="B1961" s="97">
        <f t="shared" si="30"/>
        <v>2195</v>
      </c>
      <c r="C1961" s="142" t="s">
        <v>4673</v>
      </c>
      <c r="D1961" s="142" t="s">
        <v>4577</v>
      </c>
      <c r="E1961" s="97"/>
      <c r="F1961" s="97" t="str">
        <f>IFERROR(VLOOKUP(A1961,'BPT List'!B:E,4,),"")</f>
        <v>YES</v>
      </c>
    </row>
    <row r="1962" spans="1:6" x14ac:dyDescent="0.3">
      <c r="A1962" s="97" t="s">
        <v>4674</v>
      </c>
      <c r="B1962" s="97">
        <f t="shared" si="30"/>
        <v>2197</v>
      </c>
      <c r="C1962" s="142" t="s">
        <v>4675</v>
      </c>
      <c r="D1962" s="142" t="s">
        <v>4577</v>
      </c>
      <c r="E1962" s="97"/>
      <c r="F1962" s="97" t="str">
        <f>IFERROR(VLOOKUP(A1962,'BPT List'!B:E,4,),"")</f>
        <v/>
      </c>
    </row>
    <row r="1963" spans="1:6" x14ac:dyDescent="0.3">
      <c r="A1963" s="97" t="s">
        <v>4676</v>
      </c>
      <c r="B1963" s="97">
        <f t="shared" si="30"/>
        <v>2198</v>
      </c>
      <c r="C1963" s="142" t="s">
        <v>4677</v>
      </c>
      <c r="D1963" s="142" t="s">
        <v>4577</v>
      </c>
      <c r="E1963" s="97"/>
      <c r="F1963" s="97" t="str">
        <f>IFERROR(VLOOKUP(A1963,'BPT List'!B:E,4,),"")</f>
        <v/>
      </c>
    </row>
    <row r="1964" spans="1:6" x14ac:dyDescent="0.3">
      <c r="A1964" s="97" t="s">
        <v>4678</v>
      </c>
      <c r="B1964" s="97">
        <f t="shared" si="30"/>
        <v>2199</v>
      </c>
      <c r="C1964" s="142" t="s">
        <v>4679</v>
      </c>
      <c r="D1964" s="142" t="s">
        <v>4577</v>
      </c>
      <c r="E1964" s="97"/>
      <c r="F1964" s="97" t="str">
        <f>IFERROR(VLOOKUP(A1964,'BPT List'!B:E,4,),"")</f>
        <v/>
      </c>
    </row>
    <row r="1965" spans="1:6" x14ac:dyDescent="0.3">
      <c r="A1965" s="97" t="s">
        <v>4680</v>
      </c>
      <c r="B1965" s="97">
        <f t="shared" si="30"/>
        <v>2200</v>
      </c>
      <c r="C1965" s="142" t="s">
        <v>4681</v>
      </c>
      <c r="D1965" s="142" t="s">
        <v>4577</v>
      </c>
      <c r="E1965" s="97"/>
      <c r="F1965" s="97" t="str">
        <f>IFERROR(VLOOKUP(A1965,'BPT List'!B:E,4,),"")</f>
        <v>YES</v>
      </c>
    </row>
    <row r="1966" spans="1:6" x14ac:dyDescent="0.3">
      <c r="A1966" s="97" t="s">
        <v>4682</v>
      </c>
      <c r="B1966" s="97">
        <f t="shared" si="30"/>
        <v>2201</v>
      </c>
      <c r="C1966" s="142" t="s">
        <v>4683</v>
      </c>
      <c r="D1966" s="142" t="s">
        <v>4577</v>
      </c>
      <c r="E1966" s="97"/>
      <c r="F1966" s="97" t="str">
        <f>IFERROR(VLOOKUP(A1966,'BPT List'!B:E,4,),"")</f>
        <v>YES</v>
      </c>
    </row>
    <row r="1967" spans="1:6" x14ac:dyDescent="0.3">
      <c r="A1967" s="97" t="s">
        <v>4684</v>
      </c>
      <c r="B1967" s="97">
        <f t="shared" si="30"/>
        <v>2203</v>
      </c>
      <c r="C1967" s="142" t="s">
        <v>4685</v>
      </c>
      <c r="D1967" s="142" t="s">
        <v>4577</v>
      </c>
      <c r="E1967" s="97"/>
      <c r="F1967" s="97" t="str">
        <f>IFERROR(VLOOKUP(A1967,'BPT List'!B:E,4,),"")</f>
        <v/>
      </c>
    </row>
    <row r="1968" spans="1:6" x14ac:dyDescent="0.3">
      <c r="A1968" s="97" t="s">
        <v>4686</v>
      </c>
      <c r="B1968" s="97">
        <f t="shared" si="30"/>
        <v>2204</v>
      </c>
      <c r="C1968" s="142" t="s">
        <v>4687</v>
      </c>
      <c r="D1968" s="142" t="s">
        <v>4577</v>
      </c>
      <c r="E1968" s="97"/>
      <c r="F1968" s="97" t="str">
        <f>IFERROR(VLOOKUP(A1968,'BPT List'!B:E,4,),"")</f>
        <v/>
      </c>
    </row>
    <row r="1969" spans="1:6" x14ac:dyDescent="0.3">
      <c r="A1969" s="97" t="s">
        <v>4688</v>
      </c>
      <c r="B1969" s="97">
        <f t="shared" si="30"/>
        <v>2205</v>
      </c>
      <c r="C1969" s="142" t="s">
        <v>4689</v>
      </c>
      <c r="D1969" s="142" t="s">
        <v>4577</v>
      </c>
      <c r="E1969" s="97"/>
      <c r="F1969" s="97" t="str">
        <f>IFERROR(VLOOKUP(A1969,'BPT List'!B:E,4,),"")</f>
        <v/>
      </c>
    </row>
    <row r="1970" spans="1:6" x14ac:dyDescent="0.3">
      <c r="A1970" s="97" t="s">
        <v>4690</v>
      </c>
      <c r="B1970" s="97">
        <f t="shared" si="30"/>
        <v>2207</v>
      </c>
      <c r="C1970" s="142" t="s">
        <v>4691</v>
      </c>
      <c r="D1970" s="142" t="s">
        <v>4577</v>
      </c>
      <c r="E1970" s="97"/>
      <c r="F1970" s="97" t="str">
        <f>IFERROR(VLOOKUP(A1970,'BPT List'!B:E,4,),"")</f>
        <v>YES</v>
      </c>
    </row>
    <row r="1971" spans="1:6" x14ac:dyDescent="0.3">
      <c r="A1971" s="97" t="s">
        <v>4692</v>
      </c>
      <c r="B1971" s="97">
        <f t="shared" si="30"/>
        <v>2208</v>
      </c>
      <c r="C1971" s="142" t="s">
        <v>4693</v>
      </c>
      <c r="D1971" s="142" t="s">
        <v>4577</v>
      </c>
      <c r="E1971" s="97"/>
      <c r="F1971" s="97" t="str">
        <f>IFERROR(VLOOKUP(A1971,'BPT List'!B:E,4,),"")</f>
        <v/>
      </c>
    </row>
    <row r="1972" spans="1:6" x14ac:dyDescent="0.3">
      <c r="A1972" s="97" t="s">
        <v>4694</v>
      </c>
      <c r="B1972" s="97">
        <f t="shared" si="30"/>
        <v>2210</v>
      </c>
      <c r="C1972" s="142" t="s">
        <v>4695</v>
      </c>
      <c r="D1972" s="142" t="s">
        <v>4577</v>
      </c>
      <c r="E1972" s="97"/>
      <c r="F1972" s="97" t="str">
        <f>IFERROR(VLOOKUP(A1972,'BPT List'!B:E,4,),"")</f>
        <v/>
      </c>
    </row>
    <row r="1973" spans="1:6" x14ac:dyDescent="0.3">
      <c r="A1973" s="97" t="s">
        <v>4696</v>
      </c>
      <c r="B1973" s="97">
        <f t="shared" si="30"/>
        <v>2212</v>
      </c>
      <c r="C1973" s="142" t="s">
        <v>4697</v>
      </c>
      <c r="D1973" s="142" t="s">
        <v>4577</v>
      </c>
      <c r="E1973" s="97"/>
      <c r="F1973" s="97" t="str">
        <f>IFERROR(VLOOKUP(A1973,'BPT List'!B:E,4,),"")</f>
        <v>YES</v>
      </c>
    </row>
    <row r="1974" spans="1:6" x14ac:dyDescent="0.3">
      <c r="A1974" s="97" t="s">
        <v>4698</v>
      </c>
      <c r="B1974" s="97">
        <f t="shared" si="30"/>
        <v>2213</v>
      </c>
      <c r="C1974" s="142" t="s">
        <v>4699</v>
      </c>
      <c r="D1974" s="142" t="s">
        <v>4577</v>
      </c>
      <c r="E1974" s="97"/>
      <c r="F1974" s="97" t="str">
        <f>IFERROR(VLOOKUP(A1974,'BPT List'!B:E,4,),"")</f>
        <v/>
      </c>
    </row>
    <row r="1975" spans="1:6" x14ac:dyDescent="0.3">
      <c r="A1975" s="97" t="s">
        <v>4700</v>
      </c>
      <c r="B1975" s="97">
        <f t="shared" si="30"/>
        <v>2214</v>
      </c>
      <c r="C1975" s="142" t="s">
        <v>4701</v>
      </c>
      <c r="D1975" s="142" t="s">
        <v>4577</v>
      </c>
      <c r="E1975" s="97"/>
      <c r="F1975" s="97" t="str">
        <f>IFERROR(VLOOKUP(A1975,'BPT List'!B:E,4,),"")</f>
        <v/>
      </c>
    </row>
    <row r="1976" spans="1:6" x14ac:dyDescent="0.3">
      <c r="A1976" s="97" t="s">
        <v>4702</v>
      </c>
      <c r="B1976" s="97">
        <f t="shared" si="30"/>
        <v>2215</v>
      </c>
      <c r="C1976" s="142" t="s">
        <v>4703</v>
      </c>
      <c r="D1976" s="142" t="s">
        <v>4577</v>
      </c>
      <c r="E1976" s="97"/>
      <c r="F1976" s="97" t="str">
        <f>IFERROR(VLOOKUP(A1976,'BPT List'!B:E,4,),"")</f>
        <v>YES</v>
      </c>
    </row>
    <row r="1977" spans="1:6" x14ac:dyDescent="0.3">
      <c r="A1977" s="97" t="s">
        <v>4704</v>
      </c>
      <c r="B1977" s="97">
        <f t="shared" si="30"/>
        <v>2216</v>
      </c>
      <c r="C1977" s="142" t="s">
        <v>4705</v>
      </c>
      <c r="D1977" s="142" t="s">
        <v>4577</v>
      </c>
      <c r="E1977" s="97"/>
      <c r="F1977" s="97" t="str">
        <f>IFERROR(VLOOKUP(A1977,'BPT List'!B:E,4,),"")</f>
        <v/>
      </c>
    </row>
    <row r="1978" spans="1:6" x14ac:dyDescent="0.3">
      <c r="A1978" s="97" t="s">
        <v>4706</v>
      </c>
      <c r="B1978" s="97">
        <f t="shared" si="30"/>
        <v>2217</v>
      </c>
      <c r="C1978" s="142" t="s">
        <v>4707</v>
      </c>
      <c r="D1978" s="142" t="s">
        <v>4577</v>
      </c>
      <c r="E1978" s="97"/>
      <c r="F1978" s="97" t="str">
        <f>IFERROR(VLOOKUP(A1978,'BPT List'!B:E,4,),"")</f>
        <v/>
      </c>
    </row>
    <row r="1979" spans="1:6" x14ac:dyDescent="0.3">
      <c r="A1979" s="97" t="s">
        <v>4708</v>
      </c>
      <c r="B1979" s="97">
        <f t="shared" si="30"/>
        <v>2232</v>
      </c>
      <c r="C1979" s="142" t="s">
        <v>4709</v>
      </c>
      <c r="D1979" s="142" t="s">
        <v>4577</v>
      </c>
      <c r="E1979" s="97"/>
      <c r="F1979" s="97" t="str">
        <f>IFERROR(VLOOKUP(A1979,'BPT List'!B:E,4,),"")</f>
        <v/>
      </c>
    </row>
    <row r="1980" spans="1:6" x14ac:dyDescent="0.3">
      <c r="A1980" s="97" t="s">
        <v>4710</v>
      </c>
      <c r="B1980" s="97">
        <f t="shared" si="30"/>
        <v>2219</v>
      </c>
      <c r="C1980" s="142" t="s">
        <v>4711</v>
      </c>
      <c r="D1980" s="142" t="s">
        <v>4577</v>
      </c>
      <c r="E1980" s="97"/>
      <c r="F1980" s="97" t="str">
        <f>IFERROR(VLOOKUP(A1980,'BPT List'!B:E,4,),"")</f>
        <v/>
      </c>
    </row>
    <row r="1981" spans="1:6" x14ac:dyDescent="0.3">
      <c r="A1981" s="97" t="s">
        <v>4712</v>
      </c>
      <c r="B1981" s="97">
        <f t="shared" si="30"/>
        <v>2220</v>
      </c>
      <c r="C1981" s="142" t="s">
        <v>4713</v>
      </c>
      <c r="D1981" s="142" t="s">
        <v>4577</v>
      </c>
      <c r="E1981" s="97"/>
      <c r="F1981" s="97" t="str">
        <f>IFERROR(VLOOKUP(A1981,'BPT List'!B:E,4,),"")</f>
        <v/>
      </c>
    </row>
    <row r="1982" spans="1:6" x14ac:dyDescent="0.3">
      <c r="A1982" s="97" t="s">
        <v>4714</v>
      </c>
      <c r="B1982" s="97">
        <f t="shared" si="30"/>
        <v>2235</v>
      </c>
      <c r="C1982" s="142" t="s">
        <v>4715</v>
      </c>
      <c r="D1982" s="142" t="s">
        <v>4577</v>
      </c>
      <c r="E1982" s="97"/>
      <c r="F1982" s="97" t="str">
        <f>IFERROR(VLOOKUP(A1982,'BPT List'!B:E,4,),"")</f>
        <v/>
      </c>
    </row>
    <row r="1983" spans="1:6" x14ac:dyDescent="0.3">
      <c r="A1983" s="97" t="s">
        <v>4716</v>
      </c>
      <c r="B1983" s="97">
        <f t="shared" si="30"/>
        <v>2149</v>
      </c>
      <c r="C1983" s="142" t="s">
        <v>4717</v>
      </c>
      <c r="D1983" s="142" t="s">
        <v>4577</v>
      </c>
      <c r="E1983" s="97"/>
      <c r="F1983" s="97" t="str">
        <f>IFERROR(VLOOKUP(A1983,'BPT List'!B:E,4,),"")</f>
        <v/>
      </c>
    </row>
    <row r="1984" spans="1:6" x14ac:dyDescent="0.3">
      <c r="A1984" s="97" t="s">
        <v>4718</v>
      </c>
      <c r="B1984" s="97">
        <f t="shared" si="30"/>
        <v>2221</v>
      </c>
      <c r="C1984" s="142" t="s">
        <v>4719</v>
      </c>
      <c r="D1984" s="142" t="s">
        <v>4577</v>
      </c>
      <c r="E1984" s="97"/>
      <c r="F1984" s="97" t="str">
        <f>IFERROR(VLOOKUP(A1984,'BPT List'!B:E,4,),"")</f>
        <v/>
      </c>
    </row>
    <row r="1985" spans="1:6" x14ac:dyDescent="0.3">
      <c r="A1985" s="97" t="s">
        <v>4720</v>
      </c>
      <c r="B1985" s="97">
        <f t="shared" si="30"/>
        <v>2222</v>
      </c>
      <c r="C1985" s="142" t="s">
        <v>4721</v>
      </c>
      <c r="D1985" s="142" t="s">
        <v>4577</v>
      </c>
      <c r="E1985" s="97"/>
      <c r="F1985" s="97" t="str">
        <f>IFERROR(VLOOKUP(A1985,'BPT List'!B:E,4,),"")</f>
        <v>YES</v>
      </c>
    </row>
    <row r="1986" spans="1:6" x14ac:dyDescent="0.3">
      <c r="A1986" s="97" t="s">
        <v>4722</v>
      </c>
      <c r="B1986" s="97">
        <f t="shared" si="30"/>
        <v>2223</v>
      </c>
      <c r="C1986" s="142" t="s">
        <v>4723</v>
      </c>
      <c r="D1986" s="142" t="s">
        <v>4577</v>
      </c>
      <c r="E1986" s="97"/>
      <c r="F1986" s="97" t="str">
        <f>IFERROR(VLOOKUP(A1986,'BPT List'!B:E,4,),"")</f>
        <v/>
      </c>
    </row>
    <row r="1987" spans="1:6" x14ac:dyDescent="0.3">
      <c r="A1987" s="97" t="s">
        <v>4724</v>
      </c>
      <c r="B1987" s="97">
        <f t="shared" ref="B1987:B2050" si="31">VALUE(RIGHT(A1987,4))</f>
        <v>2224</v>
      </c>
      <c r="C1987" s="142" t="s">
        <v>4725</v>
      </c>
      <c r="D1987" s="142" t="s">
        <v>4577</v>
      </c>
      <c r="E1987" s="97"/>
      <c r="F1987" s="97" t="str">
        <f>IFERROR(VLOOKUP(A1987,'BPT List'!B:E,4,),"")</f>
        <v/>
      </c>
    </row>
    <row r="1988" spans="1:6" x14ac:dyDescent="0.3">
      <c r="A1988" s="97" t="s">
        <v>4726</v>
      </c>
      <c r="B1988" s="97">
        <f t="shared" si="31"/>
        <v>2226</v>
      </c>
      <c r="C1988" s="142" t="s">
        <v>4727</v>
      </c>
      <c r="D1988" s="142" t="s">
        <v>4577</v>
      </c>
      <c r="E1988" s="97"/>
      <c r="F1988" s="97" t="str">
        <f>IFERROR(VLOOKUP(A1988,'BPT List'!B:E,4,),"")</f>
        <v>YES</v>
      </c>
    </row>
    <row r="1989" spans="1:6" x14ac:dyDescent="0.3">
      <c r="A1989" s="97" t="s">
        <v>4728</v>
      </c>
      <c r="B1989" s="97">
        <f t="shared" si="31"/>
        <v>2227</v>
      </c>
      <c r="C1989" s="142" t="s">
        <v>4729</v>
      </c>
      <c r="D1989" s="142" t="s">
        <v>4577</v>
      </c>
      <c r="E1989" s="97"/>
      <c r="F1989" s="97" t="str">
        <f>IFERROR(VLOOKUP(A1989,'BPT List'!B:E,4,),"")</f>
        <v/>
      </c>
    </row>
    <row r="1990" spans="1:6" x14ac:dyDescent="0.3">
      <c r="A1990" s="97" t="s">
        <v>4730</v>
      </c>
      <c r="B1990" s="97">
        <f t="shared" si="31"/>
        <v>2228</v>
      </c>
      <c r="C1990" s="142" t="s">
        <v>4731</v>
      </c>
      <c r="D1990" s="142" t="s">
        <v>4577</v>
      </c>
      <c r="E1990" s="97"/>
      <c r="F1990" s="97" t="str">
        <f>IFERROR(VLOOKUP(A1990,'BPT List'!B:E,4,),"")</f>
        <v/>
      </c>
    </row>
    <row r="1991" spans="1:6" x14ac:dyDescent="0.3">
      <c r="A1991" s="97" t="s">
        <v>4732</v>
      </c>
      <c r="B1991" s="97">
        <f t="shared" si="31"/>
        <v>2229</v>
      </c>
      <c r="C1991" s="142" t="s">
        <v>4733</v>
      </c>
      <c r="D1991" s="142" t="s">
        <v>4577</v>
      </c>
      <c r="E1991" s="97"/>
      <c r="F1991" s="97" t="str">
        <f>IFERROR(VLOOKUP(A1991,'BPT List'!B:E,4,),"")</f>
        <v>YES</v>
      </c>
    </row>
    <row r="1992" spans="1:6" x14ac:dyDescent="0.3">
      <c r="A1992" s="97" t="s">
        <v>4734</v>
      </c>
      <c r="B1992" s="97">
        <f t="shared" si="31"/>
        <v>2230</v>
      </c>
      <c r="C1992" s="142" t="s">
        <v>4735</v>
      </c>
      <c r="D1992" s="142" t="s">
        <v>4577</v>
      </c>
      <c r="E1992" s="97"/>
      <c r="F1992" s="97" t="str">
        <f>IFERROR(VLOOKUP(A1992,'BPT List'!B:E,4,),"")</f>
        <v/>
      </c>
    </row>
    <row r="1993" spans="1:6" x14ac:dyDescent="0.3">
      <c r="A1993" s="97" t="s">
        <v>4736</v>
      </c>
      <c r="B1993" s="97">
        <f t="shared" si="31"/>
        <v>3274</v>
      </c>
      <c r="C1993" s="142" t="s">
        <v>4737</v>
      </c>
      <c r="D1993" s="142" t="s">
        <v>4738</v>
      </c>
      <c r="E1993" s="97"/>
      <c r="F1993" s="97" t="str">
        <f>IFERROR(VLOOKUP(A1993,'BPT List'!B:E,4,),"")</f>
        <v/>
      </c>
    </row>
    <row r="1994" spans="1:6" x14ac:dyDescent="0.3">
      <c r="A1994" s="97" t="s">
        <v>4739</v>
      </c>
      <c r="B1994" s="97">
        <f t="shared" si="31"/>
        <v>3276</v>
      </c>
      <c r="C1994" s="142" t="s">
        <v>4740</v>
      </c>
      <c r="D1994" s="142" t="s">
        <v>4738</v>
      </c>
      <c r="E1994" s="97"/>
      <c r="F1994" s="97" t="str">
        <f>IFERROR(VLOOKUP(A1994,'BPT List'!B:E,4,),"")</f>
        <v/>
      </c>
    </row>
    <row r="1995" spans="1:6" x14ac:dyDescent="0.3">
      <c r="A1995" s="97" t="s">
        <v>4741</v>
      </c>
      <c r="B1995" s="97">
        <f t="shared" si="31"/>
        <v>3277</v>
      </c>
      <c r="C1995" s="142" t="s">
        <v>4742</v>
      </c>
      <c r="D1995" s="142" t="s">
        <v>4738</v>
      </c>
      <c r="E1995" s="97"/>
      <c r="F1995" s="97" t="str">
        <f>IFERROR(VLOOKUP(A1995,'BPT List'!B:E,4,),"")</f>
        <v/>
      </c>
    </row>
    <row r="1996" spans="1:6" x14ac:dyDescent="0.3">
      <c r="A1996" s="97" t="s">
        <v>4743</v>
      </c>
      <c r="B1996" s="97">
        <f t="shared" si="31"/>
        <v>2979</v>
      </c>
      <c r="C1996" s="142" t="s">
        <v>4744</v>
      </c>
      <c r="D1996" s="142" t="s">
        <v>4738</v>
      </c>
      <c r="E1996" s="97"/>
      <c r="F1996" s="97" t="str">
        <f>IFERROR(VLOOKUP(A1996,'BPT List'!B:E,4,),"")</f>
        <v/>
      </c>
    </row>
    <row r="1997" spans="1:6" x14ac:dyDescent="0.3">
      <c r="A1997" s="97" t="s">
        <v>4745</v>
      </c>
      <c r="B1997" s="97">
        <f t="shared" si="31"/>
        <v>3279</v>
      </c>
      <c r="C1997" s="142" t="s">
        <v>4746</v>
      </c>
      <c r="D1997" s="142" t="s">
        <v>4738</v>
      </c>
      <c r="E1997" s="97"/>
      <c r="F1997" s="97" t="str">
        <f>IFERROR(VLOOKUP(A1997,'BPT List'!B:E,4,),"")</f>
        <v>YES</v>
      </c>
    </row>
    <row r="1998" spans="1:6" x14ac:dyDescent="0.3">
      <c r="A1998" s="97" t="s">
        <v>4747</v>
      </c>
      <c r="B1998" s="97">
        <f t="shared" si="31"/>
        <v>3280</v>
      </c>
      <c r="C1998" s="142" t="s">
        <v>4748</v>
      </c>
      <c r="D1998" s="142" t="s">
        <v>4738</v>
      </c>
      <c r="E1998" s="97"/>
      <c r="F1998" s="97" t="str">
        <f>IFERROR(VLOOKUP(A1998,'BPT List'!B:E,4,),"")</f>
        <v/>
      </c>
    </row>
    <row r="1999" spans="1:6" x14ac:dyDescent="0.3">
      <c r="A1999" s="97" t="s">
        <v>4749</v>
      </c>
      <c r="B1999" s="97">
        <f t="shared" si="31"/>
        <v>3281</v>
      </c>
      <c r="C1999" s="142" t="s">
        <v>4750</v>
      </c>
      <c r="D1999" s="142" t="s">
        <v>4738</v>
      </c>
      <c r="E1999" s="97"/>
      <c r="F1999" s="97" t="str">
        <f>IFERROR(VLOOKUP(A1999,'BPT List'!B:E,4,),"")</f>
        <v>YES</v>
      </c>
    </row>
    <row r="2000" spans="1:6" x14ac:dyDescent="0.3">
      <c r="A2000" s="97" t="s">
        <v>4751</v>
      </c>
      <c r="B2000" s="97">
        <f t="shared" si="31"/>
        <v>3282</v>
      </c>
      <c r="C2000" s="142" t="s">
        <v>4752</v>
      </c>
      <c r="D2000" s="142" t="s">
        <v>4738</v>
      </c>
      <c r="E2000" s="97"/>
      <c r="F2000" s="97" t="str">
        <f>IFERROR(VLOOKUP(A2000,'BPT List'!B:E,4,),"")</f>
        <v>YES</v>
      </c>
    </row>
    <row r="2001" spans="1:6" x14ac:dyDescent="0.3">
      <c r="A2001" s="97" t="s">
        <v>4753</v>
      </c>
      <c r="B2001" s="97">
        <f t="shared" si="31"/>
        <v>3283</v>
      </c>
      <c r="C2001" s="142" t="s">
        <v>4754</v>
      </c>
      <c r="D2001" s="142" t="s">
        <v>4738</v>
      </c>
      <c r="E2001" s="97"/>
      <c r="F2001" s="97" t="str">
        <f>IFERROR(VLOOKUP(A2001,'BPT List'!B:E,4,),"")</f>
        <v/>
      </c>
    </row>
    <row r="2002" spans="1:6" x14ac:dyDescent="0.3">
      <c r="A2002" s="97" t="s">
        <v>4755</v>
      </c>
      <c r="B2002" s="97">
        <f t="shared" si="31"/>
        <v>3288</v>
      </c>
      <c r="C2002" s="142" t="s">
        <v>4756</v>
      </c>
      <c r="D2002" s="142" t="s">
        <v>4738</v>
      </c>
      <c r="E2002" s="97"/>
      <c r="F2002" s="97" t="str">
        <f>IFERROR(VLOOKUP(A2002,'BPT List'!B:E,4,),"")</f>
        <v/>
      </c>
    </row>
    <row r="2003" spans="1:6" x14ac:dyDescent="0.3">
      <c r="A2003" s="97" t="s">
        <v>4757</v>
      </c>
      <c r="B2003" s="97">
        <f t="shared" si="31"/>
        <v>3289</v>
      </c>
      <c r="C2003" s="142" t="s">
        <v>4758</v>
      </c>
      <c r="D2003" s="142" t="s">
        <v>4738</v>
      </c>
      <c r="E2003" s="97"/>
      <c r="F2003" s="97" t="str">
        <f>IFERROR(VLOOKUP(A2003,'BPT List'!B:E,4,),"")</f>
        <v/>
      </c>
    </row>
    <row r="2004" spans="1:6" x14ac:dyDescent="0.3">
      <c r="A2004" s="97" t="s">
        <v>4759</v>
      </c>
      <c r="B2004" s="97">
        <f t="shared" si="31"/>
        <v>3544</v>
      </c>
      <c r="C2004" s="142" t="s">
        <v>4760</v>
      </c>
      <c r="D2004" s="142" t="s">
        <v>4738</v>
      </c>
      <c r="E2004" s="97"/>
      <c r="F2004" s="97" t="str">
        <f>IFERROR(VLOOKUP(A2004,'BPT List'!B:E,4,),"")</f>
        <v/>
      </c>
    </row>
    <row r="2005" spans="1:6" x14ac:dyDescent="0.3">
      <c r="A2005" s="97" t="s">
        <v>4761</v>
      </c>
      <c r="B2005" s="97">
        <f t="shared" si="31"/>
        <v>3290</v>
      </c>
      <c r="C2005" s="142" t="s">
        <v>4762</v>
      </c>
      <c r="D2005" s="142" t="s">
        <v>4738</v>
      </c>
      <c r="E2005" s="97"/>
      <c r="F2005" s="97" t="str">
        <f>IFERROR(VLOOKUP(A2005,'BPT List'!B:E,4,),"")</f>
        <v/>
      </c>
    </row>
    <row r="2006" spans="1:6" x14ac:dyDescent="0.3">
      <c r="A2006" s="97" t="s">
        <v>4763</v>
      </c>
      <c r="B2006" s="97">
        <f t="shared" si="31"/>
        <v>3293</v>
      </c>
      <c r="C2006" s="142" t="s">
        <v>4764</v>
      </c>
      <c r="D2006" s="142" t="s">
        <v>4738</v>
      </c>
      <c r="E2006" s="97"/>
      <c r="F2006" s="97" t="str">
        <f>IFERROR(VLOOKUP(A2006,'BPT List'!B:E,4,),"")</f>
        <v/>
      </c>
    </row>
    <row r="2007" spans="1:6" x14ac:dyDescent="0.3">
      <c r="A2007" s="97" t="s">
        <v>4765</v>
      </c>
      <c r="B2007" s="97">
        <f t="shared" si="31"/>
        <v>3303</v>
      </c>
      <c r="C2007" s="142" t="s">
        <v>4766</v>
      </c>
      <c r="D2007" s="142" t="s">
        <v>4738</v>
      </c>
      <c r="E2007" s="97"/>
      <c r="F2007" s="97" t="str">
        <f>IFERROR(VLOOKUP(A2007,'BPT List'!B:E,4,),"")</f>
        <v/>
      </c>
    </row>
    <row r="2008" spans="1:6" x14ac:dyDescent="0.3">
      <c r="A2008" s="97" t="s">
        <v>4767</v>
      </c>
      <c r="B2008" s="97">
        <f t="shared" si="31"/>
        <v>3304</v>
      </c>
      <c r="C2008" s="142" t="s">
        <v>4768</v>
      </c>
      <c r="D2008" s="142" t="s">
        <v>4738</v>
      </c>
      <c r="E2008" s="97"/>
      <c r="F2008" s="97" t="str">
        <f>IFERROR(VLOOKUP(A2008,'BPT List'!B:E,4,),"")</f>
        <v>YES</v>
      </c>
    </row>
    <row r="2009" spans="1:6" x14ac:dyDescent="0.3">
      <c r="A2009" s="97" t="s">
        <v>4769</v>
      </c>
      <c r="B2009" s="97">
        <f t="shared" si="31"/>
        <v>3305</v>
      </c>
      <c r="C2009" s="142" t="s">
        <v>4770</v>
      </c>
      <c r="D2009" s="142" t="s">
        <v>4738</v>
      </c>
      <c r="E2009" s="97"/>
      <c r="F2009" s="97" t="str">
        <f>IFERROR(VLOOKUP(A2009,'BPT List'!B:E,4,),"")</f>
        <v/>
      </c>
    </row>
    <row r="2010" spans="1:6" x14ac:dyDescent="0.3">
      <c r="A2010" s="97" t="s">
        <v>4771</v>
      </c>
      <c r="B2010" s="97">
        <f t="shared" si="31"/>
        <v>2987</v>
      </c>
      <c r="C2010" s="142" t="s">
        <v>4772</v>
      </c>
      <c r="D2010" s="142" t="s">
        <v>4738</v>
      </c>
      <c r="E2010" s="97"/>
      <c r="F2010" s="97" t="str">
        <f>IFERROR(VLOOKUP(A2010,'BPT List'!B:E,4,),"")</f>
        <v>YES</v>
      </c>
    </row>
    <row r="2011" spans="1:6" x14ac:dyDescent="0.3">
      <c r="A2011" s="97" t="s">
        <v>4773</v>
      </c>
      <c r="B2011" s="97">
        <f t="shared" si="31"/>
        <v>3307</v>
      </c>
      <c r="C2011" s="142" t="s">
        <v>4774</v>
      </c>
      <c r="D2011" s="142" t="s">
        <v>4738</v>
      </c>
      <c r="E2011" s="97"/>
      <c r="F2011" s="97" t="str">
        <f>IFERROR(VLOOKUP(A2011,'BPT List'!B:E,4,),"")</f>
        <v>YES</v>
      </c>
    </row>
    <row r="2012" spans="1:6" x14ac:dyDescent="0.3">
      <c r="A2012" s="97" t="s">
        <v>4775</v>
      </c>
      <c r="B2012" s="97">
        <f t="shared" si="31"/>
        <v>3319</v>
      </c>
      <c r="C2012" s="142" t="s">
        <v>4776</v>
      </c>
      <c r="D2012" s="142" t="s">
        <v>4738</v>
      </c>
      <c r="E2012" s="97"/>
      <c r="F2012" s="97" t="str">
        <f>IFERROR(VLOOKUP(A2012,'BPT List'!B:E,4,),"")</f>
        <v>YES</v>
      </c>
    </row>
    <row r="2013" spans="1:6" x14ac:dyDescent="0.3">
      <c r="A2013" s="97" t="s">
        <v>4777</v>
      </c>
      <c r="B2013" s="97">
        <f t="shared" si="31"/>
        <v>3309</v>
      </c>
      <c r="C2013" s="142" t="s">
        <v>4778</v>
      </c>
      <c r="D2013" s="142" t="s">
        <v>4738</v>
      </c>
      <c r="E2013" s="97"/>
      <c r="F2013" s="97" t="str">
        <f>IFERROR(VLOOKUP(A2013,'BPT List'!B:E,4,),"")</f>
        <v/>
      </c>
    </row>
    <row r="2014" spans="1:6" x14ac:dyDescent="0.3">
      <c r="A2014" s="97" t="s">
        <v>4779</v>
      </c>
      <c r="B2014" s="97">
        <f t="shared" si="31"/>
        <v>3315</v>
      </c>
      <c r="C2014" s="142" t="s">
        <v>4780</v>
      </c>
      <c r="D2014" s="142" t="s">
        <v>4738</v>
      </c>
      <c r="E2014" s="97"/>
      <c r="F2014" s="97" t="str">
        <f>IFERROR(VLOOKUP(A2014,'BPT List'!B:E,4,),"")</f>
        <v>YES</v>
      </c>
    </row>
    <row r="2015" spans="1:6" x14ac:dyDescent="0.3">
      <c r="A2015" s="97" t="s">
        <v>4781</v>
      </c>
      <c r="B2015" s="97">
        <f t="shared" si="31"/>
        <v>2992</v>
      </c>
      <c r="C2015" s="142" t="s">
        <v>4782</v>
      </c>
      <c r="D2015" s="142" t="s">
        <v>4738</v>
      </c>
      <c r="E2015" s="97"/>
      <c r="F2015" s="97" t="str">
        <f>IFERROR(VLOOKUP(A2015,'BPT List'!B:E,4,),"")</f>
        <v/>
      </c>
    </row>
    <row r="2016" spans="1:6" x14ac:dyDescent="0.3">
      <c r="A2016" s="97" t="s">
        <v>4783</v>
      </c>
      <c r="B2016" s="97">
        <f t="shared" si="31"/>
        <v>3001</v>
      </c>
      <c r="C2016" s="142" t="s">
        <v>4784</v>
      </c>
      <c r="D2016" s="142" t="s">
        <v>4738</v>
      </c>
      <c r="E2016" s="97"/>
      <c r="F2016" s="97" t="str">
        <f>IFERROR(VLOOKUP(A2016,'BPT List'!B:E,4,),"")</f>
        <v>YES</v>
      </c>
    </row>
    <row r="2017" spans="1:6" x14ac:dyDescent="0.3">
      <c r="A2017" s="97" t="s">
        <v>4785</v>
      </c>
      <c r="B2017" s="97">
        <f t="shared" si="31"/>
        <v>3318</v>
      </c>
      <c r="C2017" s="142" t="s">
        <v>4786</v>
      </c>
      <c r="D2017" s="142" t="s">
        <v>4738</v>
      </c>
      <c r="E2017" s="97"/>
      <c r="F2017" s="97" t="str">
        <f>IFERROR(VLOOKUP(A2017,'BPT List'!B:E,4,),"")</f>
        <v/>
      </c>
    </row>
    <row r="2018" spans="1:6" x14ac:dyDescent="0.3">
      <c r="A2018" s="97" t="s">
        <v>4787</v>
      </c>
      <c r="B2018" s="97">
        <f t="shared" si="31"/>
        <v>3320</v>
      </c>
      <c r="C2018" s="142" t="s">
        <v>4788</v>
      </c>
      <c r="D2018" s="142" t="s">
        <v>4738</v>
      </c>
      <c r="E2018" s="97"/>
      <c r="F2018" s="97" t="str">
        <f>IFERROR(VLOOKUP(A2018,'BPT List'!B:E,4,),"")</f>
        <v/>
      </c>
    </row>
    <row r="2019" spans="1:6" x14ac:dyDescent="0.3">
      <c r="A2019" s="97" t="s">
        <v>4789</v>
      </c>
      <c r="B2019" s="97">
        <f t="shared" si="31"/>
        <v>3323</v>
      </c>
      <c r="C2019" s="142" t="s">
        <v>4790</v>
      </c>
      <c r="D2019" s="142" t="s">
        <v>4738</v>
      </c>
      <c r="E2019" s="97"/>
      <c r="F2019" s="97" t="str">
        <f>IFERROR(VLOOKUP(A2019,'BPT List'!B:E,4,),"")</f>
        <v/>
      </c>
    </row>
    <row r="2020" spans="1:6" x14ac:dyDescent="0.3">
      <c r="A2020" s="97" t="s">
        <v>4791</v>
      </c>
      <c r="B2020" s="97">
        <f t="shared" si="31"/>
        <v>2994</v>
      </c>
      <c r="C2020" s="142" t="s">
        <v>4792</v>
      </c>
      <c r="D2020" s="142" t="s">
        <v>4738</v>
      </c>
      <c r="E2020" s="97"/>
      <c r="F2020" s="97" t="str">
        <f>IFERROR(VLOOKUP(A2020,'BPT List'!B:E,4,),"")</f>
        <v>YES</v>
      </c>
    </row>
    <row r="2021" spans="1:6" x14ac:dyDescent="0.3">
      <c r="A2021" s="97" t="s">
        <v>4793</v>
      </c>
      <c r="B2021" s="97">
        <f t="shared" si="31"/>
        <v>3324</v>
      </c>
      <c r="C2021" s="142" t="s">
        <v>4794</v>
      </c>
      <c r="D2021" s="142" t="s">
        <v>4738</v>
      </c>
      <c r="E2021" s="97"/>
      <c r="F2021" s="97" t="str">
        <f>IFERROR(VLOOKUP(A2021,'BPT List'!B:E,4,),"")</f>
        <v/>
      </c>
    </row>
    <row r="2022" spans="1:6" x14ac:dyDescent="0.3">
      <c r="A2022" s="97" t="s">
        <v>4795</v>
      </c>
      <c r="B2022" s="97">
        <f t="shared" si="31"/>
        <v>3325</v>
      </c>
      <c r="C2022" s="142" t="s">
        <v>4796</v>
      </c>
      <c r="D2022" s="142" t="s">
        <v>4738</v>
      </c>
      <c r="E2022" s="97"/>
      <c r="F2022" s="97" t="str">
        <f>IFERROR(VLOOKUP(A2022,'BPT List'!B:E,4,),"")</f>
        <v/>
      </c>
    </row>
    <row r="2023" spans="1:6" x14ac:dyDescent="0.3">
      <c r="A2023" s="97" t="s">
        <v>4797</v>
      </c>
      <c r="B2023" s="97">
        <f t="shared" si="31"/>
        <v>3326</v>
      </c>
      <c r="C2023" s="142" t="s">
        <v>4798</v>
      </c>
      <c r="D2023" s="142" t="s">
        <v>4738</v>
      </c>
      <c r="E2023" s="97"/>
      <c r="F2023" s="97" t="str">
        <f>IFERROR(VLOOKUP(A2023,'BPT List'!B:E,4,),"")</f>
        <v/>
      </c>
    </row>
    <row r="2024" spans="1:6" x14ac:dyDescent="0.3">
      <c r="A2024" s="97" t="s">
        <v>4799</v>
      </c>
      <c r="B2024" s="97">
        <f t="shared" si="31"/>
        <v>3327</v>
      </c>
      <c r="C2024" s="142" t="s">
        <v>4800</v>
      </c>
      <c r="D2024" s="142" t="s">
        <v>4738</v>
      </c>
      <c r="E2024" s="97"/>
      <c r="F2024" s="97" t="str">
        <f>IFERROR(VLOOKUP(A2024,'BPT List'!B:E,4,),"")</f>
        <v>YES</v>
      </c>
    </row>
    <row r="2025" spans="1:6" x14ac:dyDescent="0.3">
      <c r="A2025" s="97" t="s">
        <v>4801</v>
      </c>
      <c r="B2025" s="97">
        <f t="shared" si="31"/>
        <v>3330</v>
      </c>
      <c r="C2025" s="142" t="s">
        <v>4802</v>
      </c>
      <c r="D2025" s="142" t="s">
        <v>4738</v>
      </c>
      <c r="E2025" s="97"/>
      <c r="F2025" s="97" t="str">
        <f>IFERROR(VLOOKUP(A2025,'BPT List'!B:E,4,),"")</f>
        <v>YES</v>
      </c>
    </row>
    <row r="2026" spans="1:6" x14ac:dyDescent="0.3">
      <c r="A2026" s="97" t="s">
        <v>4803</v>
      </c>
      <c r="B2026" s="97">
        <f t="shared" si="31"/>
        <v>3615</v>
      </c>
      <c r="C2026" s="142" t="s">
        <v>4804</v>
      </c>
      <c r="D2026" s="142" t="s">
        <v>4738</v>
      </c>
      <c r="E2026" s="97"/>
      <c r="F2026" s="97" t="str">
        <f>IFERROR(VLOOKUP(A2026,'BPT List'!B:E,4,),"")</f>
        <v/>
      </c>
    </row>
    <row r="2027" spans="1:6" x14ac:dyDescent="0.3">
      <c r="A2027" s="97" t="s">
        <v>4805</v>
      </c>
      <c r="B2027" s="97">
        <f t="shared" si="31"/>
        <v>2998</v>
      </c>
      <c r="C2027" s="142" t="s">
        <v>4806</v>
      </c>
      <c r="D2027" s="142" t="s">
        <v>4738</v>
      </c>
      <c r="E2027" s="97"/>
      <c r="F2027" s="97" t="str">
        <f>IFERROR(VLOOKUP(A2027,'BPT List'!B:E,4,),"")</f>
        <v/>
      </c>
    </row>
    <row r="2028" spans="1:6" x14ac:dyDescent="0.3">
      <c r="A2028" s="97" t="s">
        <v>4807</v>
      </c>
      <c r="B2028" s="97">
        <f t="shared" si="31"/>
        <v>3336</v>
      </c>
      <c r="C2028" s="142" t="s">
        <v>4808</v>
      </c>
      <c r="D2028" s="142" t="s">
        <v>4738</v>
      </c>
      <c r="E2028" s="97"/>
      <c r="F2028" s="97" t="str">
        <f>IFERROR(VLOOKUP(A2028,'BPT List'!B:E,4,),"")</f>
        <v/>
      </c>
    </row>
    <row r="2029" spans="1:6" x14ac:dyDescent="0.3">
      <c r="A2029" s="97" t="s">
        <v>4809</v>
      </c>
      <c r="B2029" s="97">
        <f t="shared" si="31"/>
        <v>3333</v>
      </c>
      <c r="C2029" s="142" t="s">
        <v>4810</v>
      </c>
      <c r="D2029" s="142" t="s">
        <v>4738</v>
      </c>
      <c r="E2029" s="97"/>
      <c r="F2029" s="97" t="str">
        <f>IFERROR(VLOOKUP(A2029,'BPT List'!B:E,4,),"")</f>
        <v/>
      </c>
    </row>
    <row r="2030" spans="1:6" x14ac:dyDescent="0.3">
      <c r="A2030" s="97" t="s">
        <v>4811</v>
      </c>
      <c r="B2030" s="97">
        <f t="shared" si="31"/>
        <v>1591</v>
      </c>
      <c r="C2030" s="142" t="s">
        <v>4812</v>
      </c>
      <c r="D2030" s="142" t="s">
        <v>4813</v>
      </c>
      <c r="E2030" s="97"/>
      <c r="F2030" s="97" t="str">
        <f>IFERROR(VLOOKUP(A2030,'BPT List'!B:E,4,),"")</f>
        <v>YES</v>
      </c>
    </row>
    <row r="2031" spans="1:6" x14ac:dyDescent="0.3">
      <c r="A2031" s="97" t="s">
        <v>4814</v>
      </c>
      <c r="B2031" s="97">
        <f t="shared" si="31"/>
        <v>1626</v>
      </c>
      <c r="C2031" s="142" t="s">
        <v>4815</v>
      </c>
      <c r="D2031" s="142" t="s">
        <v>4813</v>
      </c>
      <c r="E2031" s="97"/>
      <c r="F2031" s="97" t="str">
        <f>IFERROR(VLOOKUP(A2031,'BPT List'!B:E,4,),"")</f>
        <v/>
      </c>
    </row>
    <row r="2032" spans="1:6" x14ac:dyDescent="0.3">
      <c r="A2032" s="97" t="s">
        <v>4816</v>
      </c>
      <c r="B2032" s="97">
        <f t="shared" si="31"/>
        <v>1627</v>
      </c>
      <c r="C2032" s="142" t="s">
        <v>4817</v>
      </c>
      <c r="D2032" s="142" t="s">
        <v>4813</v>
      </c>
      <c r="E2032" s="97"/>
      <c r="F2032" s="97" t="str">
        <f>IFERROR(VLOOKUP(A2032,'BPT List'!B:E,4,),"")</f>
        <v>YES</v>
      </c>
    </row>
    <row r="2033" spans="1:6" x14ac:dyDescent="0.3">
      <c r="A2033" s="97" t="s">
        <v>4818</v>
      </c>
      <c r="B2033" s="97">
        <f t="shared" si="31"/>
        <v>1628</v>
      </c>
      <c r="C2033" s="142" t="s">
        <v>4819</v>
      </c>
      <c r="D2033" s="142" t="s">
        <v>4813</v>
      </c>
      <c r="E2033" s="97"/>
      <c r="F2033" s="97" t="str">
        <f>IFERROR(VLOOKUP(A2033,'BPT List'!B:E,4,),"")</f>
        <v/>
      </c>
    </row>
    <row r="2034" spans="1:6" x14ac:dyDescent="0.3">
      <c r="A2034" s="97" t="s">
        <v>4820</v>
      </c>
      <c r="B2034" s="97">
        <f t="shared" si="31"/>
        <v>1629</v>
      </c>
      <c r="C2034" s="142" t="s">
        <v>4821</v>
      </c>
      <c r="D2034" s="142" t="s">
        <v>4813</v>
      </c>
      <c r="E2034" s="97"/>
      <c r="F2034" s="97" t="str">
        <f>IFERROR(VLOOKUP(A2034,'BPT List'!B:E,4,),"")</f>
        <v>YES</v>
      </c>
    </row>
    <row r="2035" spans="1:6" x14ac:dyDescent="0.3">
      <c r="A2035" s="97" t="s">
        <v>4822</v>
      </c>
      <c r="B2035" s="97">
        <f t="shared" si="31"/>
        <v>1630</v>
      </c>
      <c r="C2035" s="142" t="s">
        <v>4823</v>
      </c>
      <c r="D2035" s="142" t="s">
        <v>4813</v>
      </c>
      <c r="E2035" s="97"/>
      <c r="F2035" s="97" t="str">
        <f>IFERROR(VLOOKUP(A2035,'BPT List'!B:E,4,),"")</f>
        <v>YES</v>
      </c>
    </row>
    <row r="2036" spans="1:6" x14ac:dyDescent="0.3">
      <c r="A2036" s="97" t="s">
        <v>4824</v>
      </c>
      <c r="B2036" s="97">
        <f t="shared" si="31"/>
        <v>1594</v>
      </c>
      <c r="C2036" s="142" t="s">
        <v>4825</v>
      </c>
      <c r="D2036" s="142" t="s">
        <v>4813</v>
      </c>
      <c r="E2036" s="97"/>
      <c r="F2036" s="97" t="str">
        <f>IFERROR(VLOOKUP(A2036,'BPT List'!B:E,4,),"")</f>
        <v>YES</v>
      </c>
    </row>
    <row r="2037" spans="1:6" x14ac:dyDescent="0.3">
      <c r="A2037" s="97" t="s">
        <v>4826</v>
      </c>
      <c r="B2037" s="97">
        <f t="shared" si="31"/>
        <v>1596</v>
      </c>
      <c r="C2037" s="142" t="s">
        <v>4827</v>
      </c>
      <c r="D2037" s="142" t="s">
        <v>4813</v>
      </c>
      <c r="E2037" s="97"/>
      <c r="F2037" s="97" t="str">
        <f>IFERROR(VLOOKUP(A2037,'BPT List'!B:E,4,),"")</f>
        <v>YES</v>
      </c>
    </row>
    <row r="2038" spans="1:6" x14ac:dyDescent="0.3">
      <c r="A2038" s="97" t="s">
        <v>4828</v>
      </c>
      <c r="B2038" s="97">
        <f t="shared" si="31"/>
        <v>1632</v>
      </c>
      <c r="C2038" s="142" t="s">
        <v>4829</v>
      </c>
      <c r="D2038" s="142" t="s">
        <v>4813</v>
      </c>
      <c r="E2038" s="97"/>
      <c r="F2038" s="97" t="str">
        <f>IFERROR(VLOOKUP(A2038,'BPT List'!B:E,4,),"")</f>
        <v>YES</v>
      </c>
    </row>
    <row r="2039" spans="1:6" x14ac:dyDescent="0.3">
      <c r="A2039" s="97" t="s">
        <v>4830</v>
      </c>
      <c r="B2039" s="97">
        <f t="shared" si="31"/>
        <v>1598</v>
      </c>
      <c r="C2039" s="142" t="s">
        <v>4831</v>
      </c>
      <c r="D2039" s="142" t="s">
        <v>4813</v>
      </c>
      <c r="E2039" s="97"/>
      <c r="F2039" s="97" t="str">
        <f>IFERROR(VLOOKUP(A2039,'BPT List'!B:E,4,),"")</f>
        <v>YES</v>
      </c>
    </row>
    <row r="2040" spans="1:6" x14ac:dyDescent="0.3">
      <c r="A2040" s="97" t="s">
        <v>4832</v>
      </c>
      <c r="B2040" s="97">
        <f t="shared" si="31"/>
        <v>1599</v>
      </c>
      <c r="C2040" s="142" t="s">
        <v>4833</v>
      </c>
      <c r="D2040" s="142" t="s">
        <v>4813</v>
      </c>
      <c r="E2040" s="97"/>
      <c r="F2040" s="97" t="str">
        <f>IFERROR(VLOOKUP(A2040,'BPT List'!B:E,4,),"")</f>
        <v>YES</v>
      </c>
    </row>
    <row r="2041" spans="1:6" x14ac:dyDescent="0.3">
      <c r="A2041" s="97" t="s">
        <v>4834</v>
      </c>
      <c r="B2041" s="97">
        <f t="shared" si="31"/>
        <v>1600</v>
      </c>
      <c r="C2041" s="142" t="s">
        <v>4835</v>
      </c>
      <c r="D2041" s="142" t="s">
        <v>4813</v>
      </c>
      <c r="E2041" s="97"/>
      <c r="F2041" s="97" t="str">
        <f>IFERROR(VLOOKUP(A2041,'BPT List'!B:E,4,),"")</f>
        <v>YES</v>
      </c>
    </row>
    <row r="2042" spans="1:6" x14ac:dyDescent="0.3">
      <c r="A2042" s="97" t="s">
        <v>4836</v>
      </c>
      <c r="B2042" s="97">
        <f t="shared" si="31"/>
        <v>1601</v>
      </c>
      <c r="C2042" s="142" t="s">
        <v>4837</v>
      </c>
      <c r="D2042" s="142" t="s">
        <v>4813</v>
      </c>
      <c r="E2042" s="97"/>
      <c r="F2042" s="97" t="str">
        <f>IFERROR(VLOOKUP(A2042,'BPT List'!B:E,4,),"")</f>
        <v/>
      </c>
    </row>
    <row r="2043" spans="1:6" x14ac:dyDescent="0.3">
      <c r="A2043" s="97" t="s">
        <v>4838</v>
      </c>
      <c r="B2043" s="97">
        <f t="shared" si="31"/>
        <v>3541</v>
      </c>
      <c r="C2043" s="142" t="s">
        <v>4839</v>
      </c>
      <c r="D2043" s="142" t="s">
        <v>4813</v>
      </c>
      <c r="E2043" s="97"/>
      <c r="F2043" s="97" t="str">
        <f>IFERROR(VLOOKUP(A2043,'BPT List'!B:E,4,),"")</f>
        <v/>
      </c>
    </row>
    <row r="2044" spans="1:6" x14ac:dyDescent="0.3">
      <c r="A2044" s="97" t="s">
        <v>4840</v>
      </c>
      <c r="B2044" s="97">
        <f t="shared" si="31"/>
        <v>1603</v>
      </c>
      <c r="C2044" s="142" t="s">
        <v>4841</v>
      </c>
      <c r="D2044" s="142" t="s">
        <v>4813</v>
      </c>
      <c r="E2044" s="97"/>
      <c r="F2044" s="97" t="str">
        <f>IFERROR(VLOOKUP(A2044,'BPT List'!B:E,4,),"")</f>
        <v>YES</v>
      </c>
    </row>
    <row r="2045" spans="1:6" x14ac:dyDescent="0.3">
      <c r="A2045" s="97" t="s">
        <v>4842</v>
      </c>
      <c r="B2045" s="97">
        <f t="shared" si="31"/>
        <v>1605</v>
      </c>
      <c r="C2045" s="142" t="s">
        <v>4843</v>
      </c>
      <c r="D2045" s="142" t="s">
        <v>4813</v>
      </c>
      <c r="E2045" s="97"/>
      <c r="F2045" s="97" t="str">
        <f>IFERROR(VLOOKUP(A2045,'BPT List'!B:E,4,),"")</f>
        <v>YES</v>
      </c>
    </row>
    <row r="2046" spans="1:6" x14ac:dyDescent="0.3">
      <c r="A2046" s="97" t="s">
        <v>4844</v>
      </c>
      <c r="B2046" s="97">
        <f t="shared" si="31"/>
        <v>1639</v>
      </c>
      <c r="C2046" s="142" t="s">
        <v>4845</v>
      </c>
      <c r="D2046" s="142" t="s">
        <v>4813</v>
      </c>
      <c r="E2046" s="97"/>
      <c r="F2046" s="97" t="str">
        <f>IFERROR(VLOOKUP(A2046,'BPT List'!B:E,4,),"")</f>
        <v>YES</v>
      </c>
    </row>
    <row r="2047" spans="1:6" x14ac:dyDescent="0.3">
      <c r="A2047" s="97" t="s">
        <v>4846</v>
      </c>
      <c r="B2047" s="97">
        <f t="shared" si="31"/>
        <v>1606</v>
      </c>
      <c r="C2047" s="142" t="s">
        <v>4847</v>
      </c>
      <c r="D2047" s="142" t="s">
        <v>4813</v>
      </c>
      <c r="E2047" s="97"/>
      <c r="F2047" s="97" t="str">
        <f>IFERROR(VLOOKUP(A2047,'BPT List'!B:E,4,),"")</f>
        <v/>
      </c>
    </row>
    <row r="2048" spans="1:6" x14ac:dyDescent="0.3">
      <c r="A2048" s="97" t="s">
        <v>4848</v>
      </c>
      <c r="B2048" s="97">
        <f t="shared" si="31"/>
        <v>1607</v>
      </c>
      <c r="C2048" s="142" t="s">
        <v>4849</v>
      </c>
      <c r="D2048" s="142" t="s">
        <v>4813</v>
      </c>
      <c r="E2048" s="97"/>
      <c r="F2048" s="97" t="str">
        <f>IFERROR(VLOOKUP(A2048,'BPT List'!B:E,4,),"")</f>
        <v>YES</v>
      </c>
    </row>
    <row r="2049" spans="1:6" x14ac:dyDescent="0.3">
      <c r="A2049" s="97" t="s">
        <v>4850</v>
      </c>
      <c r="B2049" s="97">
        <f t="shared" si="31"/>
        <v>1625</v>
      </c>
      <c r="C2049" s="142" t="s">
        <v>4851</v>
      </c>
      <c r="D2049" s="142" t="s">
        <v>4813</v>
      </c>
      <c r="E2049" s="97"/>
      <c r="F2049" s="97" t="str">
        <f>IFERROR(VLOOKUP(A2049,'BPT List'!B:E,4,),"")</f>
        <v/>
      </c>
    </row>
    <row r="2050" spans="1:6" x14ac:dyDescent="0.3">
      <c r="A2050" s="97" t="s">
        <v>4852</v>
      </c>
      <c r="B2050" s="97">
        <f t="shared" si="31"/>
        <v>1609</v>
      </c>
      <c r="C2050" s="142" t="s">
        <v>4853</v>
      </c>
      <c r="D2050" s="142" t="s">
        <v>4813</v>
      </c>
      <c r="E2050" s="97"/>
      <c r="F2050" s="97" t="str">
        <f>IFERROR(VLOOKUP(A2050,'BPT List'!B:E,4,),"")</f>
        <v>YES</v>
      </c>
    </row>
    <row r="2051" spans="1:6" x14ac:dyDescent="0.3">
      <c r="A2051" s="97" t="s">
        <v>4854</v>
      </c>
      <c r="B2051" s="97">
        <f t="shared" ref="B2051:B2114" si="32">VALUE(RIGHT(A2051,4))</f>
        <v>1610</v>
      </c>
      <c r="C2051" s="142" t="s">
        <v>4855</v>
      </c>
      <c r="D2051" s="142" t="s">
        <v>4813</v>
      </c>
      <c r="E2051" s="97"/>
      <c r="F2051" s="97" t="str">
        <f>IFERROR(VLOOKUP(A2051,'BPT List'!B:E,4,),"")</f>
        <v>YES</v>
      </c>
    </row>
    <row r="2052" spans="1:6" x14ac:dyDescent="0.3">
      <c r="A2052" s="97" t="s">
        <v>4856</v>
      </c>
      <c r="B2052" s="97">
        <f t="shared" si="32"/>
        <v>1611</v>
      </c>
      <c r="C2052" s="142" t="s">
        <v>4857</v>
      </c>
      <c r="D2052" s="142" t="s">
        <v>4813</v>
      </c>
      <c r="E2052" s="97"/>
      <c r="F2052" s="97" t="str">
        <f>IFERROR(VLOOKUP(A2052,'BPT List'!B:E,4,),"")</f>
        <v>YES</v>
      </c>
    </row>
    <row r="2053" spans="1:6" x14ac:dyDescent="0.3">
      <c r="A2053" s="97" t="s">
        <v>4858</v>
      </c>
      <c r="B2053" s="97">
        <f t="shared" si="32"/>
        <v>1612</v>
      </c>
      <c r="C2053" s="142" t="s">
        <v>4859</v>
      </c>
      <c r="D2053" s="142" t="s">
        <v>4813</v>
      </c>
      <c r="E2053" s="97"/>
      <c r="F2053" s="97" t="str">
        <f>IFERROR(VLOOKUP(A2053,'BPT List'!B:E,4,),"")</f>
        <v>YES</v>
      </c>
    </row>
    <row r="2054" spans="1:6" x14ac:dyDescent="0.3">
      <c r="A2054" s="97" t="s">
        <v>4860</v>
      </c>
      <c r="B2054" s="97">
        <f t="shared" si="32"/>
        <v>1640</v>
      </c>
      <c r="C2054" s="142" t="s">
        <v>4861</v>
      </c>
      <c r="D2054" s="142" t="s">
        <v>4813</v>
      </c>
      <c r="E2054" s="97"/>
      <c r="F2054" s="97" t="str">
        <f>IFERROR(VLOOKUP(A2054,'BPT List'!B:E,4,),"")</f>
        <v>YES</v>
      </c>
    </row>
    <row r="2055" spans="1:6" x14ac:dyDescent="0.3">
      <c r="A2055" s="97" t="s">
        <v>4862</v>
      </c>
      <c r="B2055" s="97">
        <f t="shared" si="32"/>
        <v>1641</v>
      </c>
      <c r="C2055" s="142" t="s">
        <v>4863</v>
      </c>
      <c r="D2055" s="142" t="s">
        <v>4813</v>
      </c>
      <c r="E2055" s="97"/>
      <c r="F2055" s="97" t="str">
        <f>IFERROR(VLOOKUP(A2055,'BPT List'!B:E,4,),"")</f>
        <v>YES</v>
      </c>
    </row>
    <row r="2056" spans="1:6" x14ac:dyDescent="0.3">
      <c r="A2056" s="97" t="s">
        <v>4864</v>
      </c>
      <c r="B2056" s="97">
        <f t="shared" si="32"/>
        <v>1615</v>
      </c>
      <c r="C2056" s="142" t="s">
        <v>4865</v>
      </c>
      <c r="D2056" s="142" t="s">
        <v>4813</v>
      </c>
      <c r="E2056" s="97"/>
      <c r="F2056" s="97" t="str">
        <f>IFERROR(VLOOKUP(A2056,'BPT List'!B:E,4,),"")</f>
        <v>YES</v>
      </c>
    </row>
    <row r="2057" spans="1:6" x14ac:dyDescent="0.3">
      <c r="A2057" s="97" t="s">
        <v>4866</v>
      </c>
      <c r="B2057" s="97">
        <f t="shared" si="32"/>
        <v>1616</v>
      </c>
      <c r="C2057" s="142" t="s">
        <v>4867</v>
      </c>
      <c r="D2057" s="142" t="s">
        <v>4813</v>
      </c>
      <c r="E2057" s="97"/>
      <c r="F2057" s="97" t="str">
        <f>IFERROR(VLOOKUP(A2057,'BPT List'!B:E,4,),"")</f>
        <v/>
      </c>
    </row>
    <row r="2058" spans="1:6" x14ac:dyDescent="0.3">
      <c r="A2058" s="97" t="s">
        <v>4868</v>
      </c>
      <c r="B2058" s="97">
        <f t="shared" si="32"/>
        <v>1618</v>
      </c>
      <c r="C2058" s="142" t="s">
        <v>4869</v>
      </c>
      <c r="D2058" s="142" t="s">
        <v>4813</v>
      </c>
      <c r="E2058" s="97"/>
      <c r="F2058" s="97" t="str">
        <f>IFERROR(VLOOKUP(A2058,'BPT List'!B:E,4,),"")</f>
        <v>YES</v>
      </c>
    </row>
    <row r="2059" spans="1:6" x14ac:dyDescent="0.3">
      <c r="A2059" s="97" t="s">
        <v>4870</v>
      </c>
      <c r="B2059" s="97">
        <f t="shared" si="32"/>
        <v>1619</v>
      </c>
      <c r="C2059" s="142" t="s">
        <v>4871</v>
      </c>
      <c r="D2059" s="142" t="s">
        <v>4813</v>
      </c>
      <c r="E2059" s="97"/>
      <c r="F2059" s="97" t="str">
        <f>IFERROR(VLOOKUP(A2059,'BPT List'!B:E,4,),"")</f>
        <v>YES</v>
      </c>
    </row>
    <row r="2060" spans="1:6" x14ac:dyDescent="0.3">
      <c r="A2060" s="97" t="s">
        <v>4872</v>
      </c>
      <c r="B2060" s="97">
        <f t="shared" si="32"/>
        <v>1621</v>
      </c>
      <c r="C2060" s="142" t="s">
        <v>4873</v>
      </c>
      <c r="D2060" s="142" t="s">
        <v>4813</v>
      </c>
      <c r="E2060" s="97"/>
      <c r="F2060" s="97" t="str">
        <f>IFERROR(VLOOKUP(A2060,'BPT List'!B:E,4,),"")</f>
        <v/>
      </c>
    </row>
    <row r="2061" spans="1:6" x14ac:dyDescent="0.3">
      <c r="A2061" s="97" t="s">
        <v>4874</v>
      </c>
      <c r="B2061" s="97">
        <f t="shared" si="32"/>
        <v>1643</v>
      </c>
      <c r="C2061" s="142" t="s">
        <v>4875</v>
      </c>
      <c r="D2061" s="142" t="s">
        <v>4813</v>
      </c>
      <c r="E2061" s="97"/>
      <c r="F2061" s="97" t="str">
        <f>IFERROR(VLOOKUP(A2061,'BPT List'!B:E,4,),"")</f>
        <v/>
      </c>
    </row>
    <row r="2062" spans="1:6" x14ac:dyDescent="0.3">
      <c r="A2062" s="97" t="s">
        <v>4876</v>
      </c>
      <c r="B2062" s="97">
        <f t="shared" si="32"/>
        <v>1592</v>
      </c>
      <c r="C2062" s="142" t="s">
        <v>4877</v>
      </c>
      <c r="D2062" s="142" t="s">
        <v>4813</v>
      </c>
      <c r="E2062" s="97"/>
      <c r="F2062" s="97" t="str">
        <f>IFERROR(VLOOKUP(A2062,'BPT List'!B:E,4,),"")</f>
        <v>YES</v>
      </c>
    </row>
    <row r="2063" spans="1:6" x14ac:dyDescent="0.3">
      <c r="A2063" s="97" t="s">
        <v>4878</v>
      </c>
      <c r="B2063" s="97">
        <f t="shared" si="32"/>
        <v>1645</v>
      </c>
      <c r="C2063" s="142" t="s">
        <v>4879</v>
      </c>
      <c r="D2063" s="142" t="s">
        <v>4813</v>
      </c>
      <c r="E2063" s="97"/>
      <c r="F2063" s="97" t="str">
        <f>IFERROR(VLOOKUP(A2063,'BPT List'!B:E,4,),"")</f>
        <v/>
      </c>
    </row>
    <row r="2064" spans="1:6" x14ac:dyDescent="0.3">
      <c r="A2064" s="97" t="s">
        <v>4880</v>
      </c>
      <c r="B2064" s="97">
        <f t="shared" si="32"/>
        <v>1646</v>
      </c>
      <c r="C2064" s="142" t="s">
        <v>4881</v>
      </c>
      <c r="D2064" s="142" t="s">
        <v>4813</v>
      </c>
      <c r="E2064" s="97"/>
      <c r="F2064" s="97" t="str">
        <f>IFERROR(VLOOKUP(A2064,'BPT List'!B:E,4,),"")</f>
        <v/>
      </c>
    </row>
    <row r="2065" spans="1:6" x14ac:dyDescent="0.3">
      <c r="A2065" s="97" t="s">
        <v>4882</v>
      </c>
      <c r="B2065" s="97">
        <f t="shared" si="32"/>
        <v>1624</v>
      </c>
      <c r="C2065" s="142" t="s">
        <v>4883</v>
      </c>
      <c r="D2065" s="142" t="s">
        <v>4813</v>
      </c>
      <c r="E2065" s="97"/>
      <c r="F2065" s="97" t="str">
        <f>IFERROR(VLOOKUP(A2065,'BPT List'!B:E,4,),"")</f>
        <v>YES</v>
      </c>
    </row>
    <row r="2066" spans="1:6" x14ac:dyDescent="0.3">
      <c r="A2066" s="97" t="s">
        <v>4884</v>
      </c>
      <c r="B2066" s="97">
        <f t="shared" si="32"/>
        <v>2562</v>
      </c>
      <c r="C2066" s="142" t="s">
        <v>4885</v>
      </c>
      <c r="D2066" s="142" t="s">
        <v>4886</v>
      </c>
      <c r="E2066" s="97"/>
      <c r="F2066" s="97" t="str">
        <f>IFERROR(VLOOKUP(A2066,'BPT List'!B:E,4,),"")</f>
        <v>YES</v>
      </c>
    </row>
    <row r="2067" spans="1:6" x14ac:dyDescent="0.3">
      <c r="A2067" s="97" t="s">
        <v>4887</v>
      </c>
      <c r="B2067" s="97">
        <f t="shared" si="32"/>
        <v>2564</v>
      </c>
      <c r="C2067" s="142" t="s">
        <v>4888</v>
      </c>
      <c r="D2067" s="142" t="s">
        <v>4886</v>
      </c>
      <c r="E2067" s="97"/>
      <c r="F2067" s="97" t="str">
        <f>IFERROR(VLOOKUP(A2067,'BPT List'!B:E,4,),"")</f>
        <v/>
      </c>
    </row>
    <row r="2068" spans="1:6" x14ac:dyDescent="0.3">
      <c r="A2068" s="97" t="s">
        <v>4889</v>
      </c>
      <c r="B2068" s="97">
        <f t="shared" si="32"/>
        <v>2565</v>
      </c>
      <c r="C2068" s="142" t="s">
        <v>4890</v>
      </c>
      <c r="D2068" s="142" t="s">
        <v>4886</v>
      </c>
      <c r="E2068" s="97"/>
      <c r="F2068" s="97" t="str">
        <f>IFERROR(VLOOKUP(A2068,'BPT List'!B:E,4,),"")</f>
        <v>YES</v>
      </c>
    </row>
    <row r="2069" spans="1:6" x14ac:dyDescent="0.3">
      <c r="A2069" s="97" t="s">
        <v>4891</v>
      </c>
      <c r="B2069" s="97">
        <f t="shared" si="32"/>
        <v>2567</v>
      </c>
      <c r="C2069" s="142" t="s">
        <v>4892</v>
      </c>
      <c r="D2069" s="142" t="s">
        <v>4886</v>
      </c>
      <c r="E2069" s="97"/>
      <c r="F2069" s="97" t="str">
        <f>IFERROR(VLOOKUP(A2069,'BPT List'!B:E,4,),"")</f>
        <v/>
      </c>
    </row>
    <row r="2070" spans="1:6" x14ac:dyDescent="0.3">
      <c r="A2070" s="97" t="s">
        <v>4893</v>
      </c>
      <c r="B2070" s="97">
        <f t="shared" si="32"/>
        <v>2569</v>
      </c>
      <c r="C2070" s="142" t="s">
        <v>4894</v>
      </c>
      <c r="D2070" s="142" t="s">
        <v>4886</v>
      </c>
      <c r="E2070" s="97"/>
      <c r="F2070" s="97" t="str">
        <f>IFERROR(VLOOKUP(A2070,'BPT List'!B:E,4,),"")</f>
        <v/>
      </c>
    </row>
    <row r="2071" spans="1:6" x14ac:dyDescent="0.3">
      <c r="A2071" s="97" t="s">
        <v>4895</v>
      </c>
      <c r="B2071" s="97">
        <f t="shared" si="32"/>
        <v>2570</v>
      </c>
      <c r="C2071" s="142" t="s">
        <v>4896</v>
      </c>
      <c r="D2071" s="142" t="s">
        <v>4886</v>
      </c>
      <c r="E2071" s="97"/>
      <c r="F2071" s="97" t="str">
        <f>IFERROR(VLOOKUP(A2071,'BPT List'!B:E,4,),"")</f>
        <v>YES</v>
      </c>
    </row>
    <row r="2072" spans="1:6" x14ac:dyDescent="0.3">
      <c r="A2072" s="97" t="s">
        <v>4897</v>
      </c>
      <c r="B2072" s="97">
        <f t="shared" si="32"/>
        <v>2571</v>
      </c>
      <c r="C2072" s="142" t="s">
        <v>4898</v>
      </c>
      <c r="D2072" s="142" t="s">
        <v>4886</v>
      </c>
      <c r="E2072" s="97"/>
      <c r="F2072" s="97" t="str">
        <f>IFERROR(VLOOKUP(A2072,'BPT List'!B:E,4,),"")</f>
        <v/>
      </c>
    </row>
    <row r="2073" spans="1:6" x14ac:dyDescent="0.3">
      <c r="A2073" s="97" t="s">
        <v>4899</v>
      </c>
      <c r="B2073" s="97">
        <f t="shared" si="32"/>
        <v>2572</v>
      </c>
      <c r="C2073" s="142" t="s">
        <v>4900</v>
      </c>
      <c r="D2073" s="142" t="s">
        <v>4886</v>
      </c>
      <c r="E2073" s="97"/>
      <c r="F2073" s="97" t="str">
        <f>IFERROR(VLOOKUP(A2073,'BPT List'!B:E,4,),"")</f>
        <v/>
      </c>
    </row>
    <row r="2074" spans="1:6" x14ac:dyDescent="0.3">
      <c r="A2074" s="97" t="s">
        <v>4901</v>
      </c>
      <c r="B2074" s="97">
        <f t="shared" si="32"/>
        <v>2575</v>
      </c>
      <c r="C2074" s="142" t="s">
        <v>4902</v>
      </c>
      <c r="D2074" s="142" t="s">
        <v>4886</v>
      </c>
      <c r="E2074" s="97"/>
      <c r="F2074" s="97" t="str">
        <f>IFERROR(VLOOKUP(A2074,'BPT List'!B:E,4,),"")</f>
        <v/>
      </c>
    </row>
    <row r="2075" spans="1:6" x14ac:dyDescent="0.3">
      <c r="A2075" s="97" t="s">
        <v>4903</v>
      </c>
      <c r="B2075" s="97">
        <f t="shared" si="32"/>
        <v>2576</v>
      </c>
      <c r="C2075" s="142" t="s">
        <v>4904</v>
      </c>
      <c r="D2075" s="142" t="s">
        <v>4886</v>
      </c>
      <c r="E2075" s="97"/>
      <c r="F2075" s="97" t="str">
        <f>IFERROR(VLOOKUP(A2075,'BPT List'!B:E,4,),"")</f>
        <v/>
      </c>
    </row>
    <row r="2076" spans="1:6" x14ac:dyDescent="0.3">
      <c r="A2076" s="97" t="s">
        <v>4905</v>
      </c>
      <c r="B2076" s="97">
        <f t="shared" si="32"/>
        <v>2577</v>
      </c>
      <c r="C2076" s="142" t="s">
        <v>4906</v>
      </c>
      <c r="D2076" s="142" t="s">
        <v>4886</v>
      </c>
      <c r="E2076" s="97"/>
      <c r="F2076" s="97" t="str">
        <f>IFERROR(VLOOKUP(A2076,'BPT List'!B:E,4,),"")</f>
        <v/>
      </c>
    </row>
    <row r="2077" spans="1:6" x14ac:dyDescent="0.3">
      <c r="A2077" s="97" t="s">
        <v>4907</v>
      </c>
      <c r="B2077" s="97">
        <f t="shared" si="32"/>
        <v>2578</v>
      </c>
      <c r="C2077" s="142" t="s">
        <v>4908</v>
      </c>
      <c r="D2077" s="142" t="s">
        <v>4886</v>
      </c>
      <c r="E2077" s="97"/>
      <c r="F2077" s="97" t="str">
        <f>IFERROR(VLOOKUP(A2077,'BPT List'!B:E,4,),"")</f>
        <v/>
      </c>
    </row>
    <row r="2078" spans="1:6" x14ac:dyDescent="0.3">
      <c r="A2078" s="97" t="s">
        <v>4909</v>
      </c>
      <c r="B2078" s="97">
        <f t="shared" si="32"/>
        <v>2579</v>
      </c>
      <c r="C2078" s="142" t="s">
        <v>4910</v>
      </c>
      <c r="D2078" s="142" t="s">
        <v>4886</v>
      </c>
      <c r="E2078" s="97"/>
      <c r="F2078" s="97" t="str">
        <f>IFERROR(VLOOKUP(A2078,'BPT List'!B:E,4,),"")</f>
        <v/>
      </c>
    </row>
    <row r="2079" spans="1:6" x14ac:dyDescent="0.3">
      <c r="A2079" s="97" t="s">
        <v>4911</v>
      </c>
      <c r="B2079" s="97">
        <f t="shared" si="32"/>
        <v>2580</v>
      </c>
      <c r="C2079" s="142" t="s">
        <v>4912</v>
      </c>
      <c r="D2079" s="142" t="s">
        <v>4886</v>
      </c>
      <c r="E2079" s="97"/>
      <c r="F2079" s="97" t="str">
        <f>IFERROR(VLOOKUP(A2079,'BPT List'!B:E,4,),"")</f>
        <v/>
      </c>
    </row>
    <row r="2080" spans="1:6" x14ac:dyDescent="0.3">
      <c r="A2080" s="97" t="s">
        <v>4913</v>
      </c>
      <c r="B2080" s="97">
        <f t="shared" si="32"/>
        <v>2581</v>
      </c>
      <c r="C2080" s="142" t="s">
        <v>4914</v>
      </c>
      <c r="D2080" s="142" t="s">
        <v>4886</v>
      </c>
      <c r="E2080" s="97"/>
      <c r="F2080" s="97" t="str">
        <f>IFERROR(VLOOKUP(A2080,'BPT List'!B:E,4,),"")</f>
        <v/>
      </c>
    </row>
    <row r="2081" spans="1:6" x14ac:dyDescent="0.3">
      <c r="A2081" s="97" t="s">
        <v>4915</v>
      </c>
      <c r="B2081" s="97">
        <f t="shared" si="32"/>
        <v>2582</v>
      </c>
      <c r="C2081" s="142" t="s">
        <v>4916</v>
      </c>
      <c r="D2081" s="142" t="s">
        <v>4886</v>
      </c>
      <c r="E2081" s="97"/>
      <c r="F2081" s="97" t="str">
        <f>IFERROR(VLOOKUP(A2081,'BPT List'!B:E,4,),"")</f>
        <v/>
      </c>
    </row>
    <row r="2082" spans="1:6" x14ac:dyDescent="0.3">
      <c r="A2082" s="97" t="s">
        <v>4917</v>
      </c>
      <c r="B2082" s="97">
        <f t="shared" si="32"/>
        <v>2583</v>
      </c>
      <c r="C2082" s="142" t="s">
        <v>4918</v>
      </c>
      <c r="D2082" s="142" t="s">
        <v>4886</v>
      </c>
      <c r="E2082" s="97"/>
      <c r="F2082" s="97" t="str">
        <f>IFERROR(VLOOKUP(A2082,'BPT List'!B:E,4,),"")</f>
        <v>YES</v>
      </c>
    </row>
    <row r="2083" spans="1:6" x14ac:dyDescent="0.3">
      <c r="A2083" s="97" t="s">
        <v>4919</v>
      </c>
      <c r="B2083" s="97">
        <f t="shared" si="32"/>
        <v>2585</v>
      </c>
      <c r="C2083" s="142" t="s">
        <v>4920</v>
      </c>
      <c r="D2083" s="142" t="s">
        <v>4886</v>
      </c>
      <c r="E2083" s="97"/>
      <c r="F2083" s="97" t="str">
        <f>IFERROR(VLOOKUP(A2083,'BPT List'!B:E,4,),"")</f>
        <v/>
      </c>
    </row>
    <row r="2084" spans="1:6" x14ac:dyDescent="0.3">
      <c r="A2084" s="97" t="s">
        <v>4921</v>
      </c>
      <c r="B2084" s="97">
        <f t="shared" si="32"/>
        <v>2586</v>
      </c>
      <c r="C2084" s="142" t="s">
        <v>4922</v>
      </c>
      <c r="D2084" s="142" t="s">
        <v>4886</v>
      </c>
      <c r="E2084" s="97"/>
      <c r="F2084" s="97" t="str">
        <f>IFERROR(VLOOKUP(A2084,'BPT List'!B:E,4,),"")</f>
        <v/>
      </c>
    </row>
    <row r="2085" spans="1:6" x14ac:dyDescent="0.3">
      <c r="A2085" s="97" t="s">
        <v>4923</v>
      </c>
      <c r="B2085" s="97">
        <f t="shared" si="32"/>
        <v>2587</v>
      </c>
      <c r="C2085" s="142" t="s">
        <v>2881</v>
      </c>
      <c r="D2085" s="142" t="s">
        <v>4886</v>
      </c>
      <c r="E2085" s="97"/>
      <c r="F2085" s="97" t="str">
        <f>IFERROR(VLOOKUP(A2085,'BPT List'!B:E,4,),"")</f>
        <v/>
      </c>
    </row>
    <row r="2086" spans="1:6" x14ac:dyDescent="0.3">
      <c r="A2086" s="97" t="s">
        <v>4924</v>
      </c>
      <c r="B2086" s="97">
        <f t="shared" si="32"/>
        <v>2589</v>
      </c>
      <c r="C2086" s="142" t="s">
        <v>4925</v>
      </c>
      <c r="D2086" s="142" t="s">
        <v>4886</v>
      </c>
      <c r="E2086" s="97"/>
      <c r="F2086" s="97" t="str">
        <f>IFERROR(VLOOKUP(A2086,'BPT List'!B:E,4,),"")</f>
        <v/>
      </c>
    </row>
    <row r="2087" spans="1:6" x14ac:dyDescent="0.3">
      <c r="A2087" s="97" t="s">
        <v>4926</v>
      </c>
      <c r="B2087" s="97">
        <f t="shared" si="32"/>
        <v>3717</v>
      </c>
      <c r="C2087" s="142" t="s">
        <v>4927</v>
      </c>
      <c r="D2087" s="142" t="s">
        <v>4886</v>
      </c>
      <c r="E2087" s="97"/>
      <c r="F2087" s="97" t="str">
        <f>IFERROR(VLOOKUP(A2087,'BPT List'!B:E,4,),"")</f>
        <v/>
      </c>
    </row>
    <row r="2088" spans="1:6" x14ac:dyDescent="0.3">
      <c r="A2088" s="97" t="s">
        <v>4928</v>
      </c>
      <c r="B2088" s="97">
        <f t="shared" si="32"/>
        <v>2590</v>
      </c>
      <c r="C2088" s="142" t="s">
        <v>4929</v>
      </c>
      <c r="D2088" s="142" t="s">
        <v>4886</v>
      </c>
      <c r="E2088" s="97"/>
      <c r="F2088" s="97" t="str">
        <f>IFERROR(VLOOKUP(A2088,'BPT List'!B:E,4,),"")</f>
        <v/>
      </c>
    </row>
    <row r="2089" spans="1:6" x14ac:dyDescent="0.3">
      <c r="A2089" s="97" t="s">
        <v>4930</v>
      </c>
      <c r="B2089" s="97">
        <f t="shared" si="32"/>
        <v>2621</v>
      </c>
      <c r="C2089" s="142" t="s">
        <v>4931</v>
      </c>
      <c r="D2089" s="142" t="s">
        <v>4886</v>
      </c>
      <c r="E2089" s="97"/>
      <c r="F2089" s="97" t="str">
        <f>IFERROR(VLOOKUP(A2089,'BPT List'!B:E,4,),"")</f>
        <v/>
      </c>
    </row>
    <row r="2090" spans="1:6" x14ac:dyDescent="0.3">
      <c r="A2090" s="97" t="s">
        <v>4932</v>
      </c>
      <c r="B2090" s="97">
        <f t="shared" si="32"/>
        <v>2591</v>
      </c>
      <c r="C2090" s="142" t="s">
        <v>4933</v>
      </c>
      <c r="D2090" s="142" t="s">
        <v>4886</v>
      </c>
      <c r="E2090" s="97"/>
      <c r="F2090" s="97" t="str">
        <f>IFERROR(VLOOKUP(A2090,'BPT List'!B:E,4,),"")</f>
        <v>YES</v>
      </c>
    </row>
    <row r="2091" spans="1:6" x14ac:dyDescent="0.3">
      <c r="A2091" s="97" t="s">
        <v>4934</v>
      </c>
      <c r="B2091" s="97">
        <f t="shared" si="32"/>
        <v>2592</v>
      </c>
      <c r="C2091" s="142" t="s">
        <v>4935</v>
      </c>
      <c r="D2091" s="142" t="s">
        <v>4886</v>
      </c>
      <c r="E2091" s="97"/>
      <c r="F2091" s="97" t="str">
        <f>IFERROR(VLOOKUP(A2091,'BPT List'!B:E,4,),"")</f>
        <v>YES</v>
      </c>
    </row>
    <row r="2092" spans="1:6" x14ac:dyDescent="0.3">
      <c r="A2092" s="97" t="s">
        <v>4936</v>
      </c>
      <c r="B2092" s="97">
        <f t="shared" si="32"/>
        <v>2594</v>
      </c>
      <c r="C2092" s="142" t="s">
        <v>4937</v>
      </c>
      <c r="D2092" s="142" t="s">
        <v>4886</v>
      </c>
      <c r="E2092" s="97"/>
      <c r="F2092" s="97" t="str">
        <f>IFERROR(VLOOKUP(A2092,'BPT List'!B:E,4,),"")</f>
        <v/>
      </c>
    </row>
    <row r="2093" spans="1:6" x14ac:dyDescent="0.3">
      <c r="A2093" s="97" t="s">
        <v>4938</v>
      </c>
      <c r="B2093" s="97">
        <f t="shared" si="32"/>
        <v>2595</v>
      </c>
      <c r="C2093" s="142" t="s">
        <v>4939</v>
      </c>
      <c r="D2093" s="142" t="s">
        <v>4886</v>
      </c>
      <c r="E2093" s="97"/>
      <c r="F2093" s="97" t="str">
        <f>IFERROR(VLOOKUP(A2093,'BPT List'!B:E,4,),"")</f>
        <v/>
      </c>
    </row>
    <row r="2094" spans="1:6" x14ac:dyDescent="0.3">
      <c r="A2094" s="97" t="s">
        <v>4940</v>
      </c>
      <c r="B2094" s="97">
        <f t="shared" si="32"/>
        <v>2574</v>
      </c>
      <c r="C2094" s="142" t="s">
        <v>4941</v>
      </c>
      <c r="D2094" s="142" t="s">
        <v>4886</v>
      </c>
      <c r="E2094" s="97"/>
      <c r="F2094" s="97" t="str">
        <f>IFERROR(VLOOKUP(A2094,'BPT List'!B:E,4,),"")</f>
        <v>YES</v>
      </c>
    </row>
    <row r="2095" spans="1:6" x14ac:dyDescent="0.3">
      <c r="A2095" s="97" t="s">
        <v>4942</v>
      </c>
      <c r="B2095" s="97">
        <f t="shared" si="32"/>
        <v>2597</v>
      </c>
      <c r="C2095" s="142" t="s">
        <v>4943</v>
      </c>
      <c r="D2095" s="142" t="s">
        <v>4886</v>
      </c>
      <c r="E2095" s="97"/>
      <c r="F2095" s="97" t="str">
        <f>IFERROR(VLOOKUP(A2095,'BPT List'!B:E,4,),"")</f>
        <v/>
      </c>
    </row>
    <row r="2096" spans="1:6" x14ac:dyDescent="0.3">
      <c r="A2096" s="97" t="s">
        <v>4944</v>
      </c>
      <c r="B2096" s="97">
        <f t="shared" si="32"/>
        <v>2598</v>
      </c>
      <c r="C2096" s="142" t="s">
        <v>4945</v>
      </c>
      <c r="D2096" s="142" t="s">
        <v>4886</v>
      </c>
      <c r="E2096" s="97"/>
      <c r="F2096" s="97" t="str">
        <f>IFERROR(VLOOKUP(A2096,'BPT List'!B:E,4,),"")</f>
        <v/>
      </c>
    </row>
    <row r="2097" spans="1:6" x14ac:dyDescent="0.3">
      <c r="A2097" s="97" t="s">
        <v>4946</v>
      </c>
      <c r="B2097" s="97">
        <f t="shared" si="32"/>
        <v>2599</v>
      </c>
      <c r="C2097" s="142" t="s">
        <v>4947</v>
      </c>
      <c r="D2097" s="142" t="s">
        <v>4886</v>
      </c>
      <c r="E2097" s="97"/>
      <c r="F2097" s="97" t="str">
        <f>IFERROR(VLOOKUP(A2097,'BPT List'!B:E,4,),"")</f>
        <v>YES</v>
      </c>
    </row>
    <row r="2098" spans="1:6" x14ac:dyDescent="0.3">
      <c r="A2098" s="97" t="s">
        <v>4948</v>
      </c>
      <c r="B2098" s="97">
        <f t="shared" si="32"/>
        <v>2619</v>
      </c>
      <c r="C2098" s="142" t="s">
        <v>4949</v>
      </c>
      <c r="D2098" s="142" t="s">
        <v>4886</v>
      </c>
      <c r="E2098" s="97"/>
      <c r="F2098" s="97" t="str">
        <f>IFERROR(VLOOKUP(A2098,'BPT List'!B:E,4,),"")</f>
        <v/>
      </c>
    </row>
    <row r="2099" spans="1:6" x14ac:dyDescent="0.3">
      <c r="A2099" s="97" t="s">
        <v>4950</v>
      </c>
      <c r="B2099" s="97">
        <f t="shared" si="32"/>
        <v>2600</v>
      </c>
      <c r="C2099" s="142" t="s">
        <v>4951</v>
      </c>
      <c r="D2099" s="142" t="s">
        <v>4886</v>
      </c>
      <c r="E2099" s="97"/>
      <c r="F2099" s="97" t="str">
        <f>IFERROR(VLOOKUP(A2099,'BPT List'!B:E,4,),"")</f>
        <v/>
      </c>
    </row>
    <row r="2100" spans="1:6" x14ac:dyDescent="0.3">
      <c r="A2100" s="97" t="s">
        <v>4952</v>
      </c>
      <c r="B2100" s="97">
        <f t="shared" si="32"/>
        <v>2601</v>
      </c>
      <c r="C2100" s="142" t="s">
        <v>4953</v>
      </c>
      <c r="D2100" s="142" t="s">
        <v>4886</v>
      </c>
      <c r="E2100" s="97"/>
      <c r="F2100" s="97" t="str">
        <f>IFERROR(VLOOKUP(A2100,'BPT List'!B:E,4,),"")</f>
        <v/>
      </c>
    </row>
    <row r="2101" spans="1:6" x14ac:dyDescent="0.3">
      <c r="A2101" s="97" t="s">
        <v>4954</v>
      </c>
      <c r="B2101" s="97">
        <f t="shared" si="32"/>
        <v>2603</v>
      </c>
      <c r="C2101" s="142" t="s">
        <v>4955</v>
      </c>
      <c r="D2101" s="142" t="s">
        <v>4886</v>
      </c>
      <c r="E2101" s="97"/>
      <c r="F2101" s="97" t="str">
        <f>IFERROR(VLOOKUP(A2101,'BPT List'!B:E,4,),"")</f>
        <v/>
      </c>
    </row>
    <row r="2102" spans="1:6" x14ac:dyDescent="0.3">
      <c r="A2102" s="97" t="s">
        <v>4956</v>
      </c>
      <c r="B2102" s="97">
        <f t="shared" si="32"/>
        <v>2605</v>
      </c>
      <c r="C2102" s="142" t="s">
        <v>4957</v>
      </c>
      <c r="D2102" s="142" t="s">
        <v>4886</v>
      </c>
      <c r="E2102" s="97"/>
      <c r="F2102" s="97" t="str">
        <f>IFERROR(VLOOKUP(A2102,'BPT List'!B:E,4,),"")</f>
        <v/>
      </c>
    </row>
    <row r="2103" spans="1:6" x14ac:dyDescent="0.3">
      <c r="A2103" s="97" t="s">
        <v>4958</v>
      </c>
      <c r="B2103" s="97">
        <f t="shared" si="32"/>
        <v>2607</v>
      </c>
      <c r="C2103" s="142" t="s">
        <v>4959</v>
      </c>
      <c r="D2103" s="142" t="s">
        <v>4886</v>
      </c>
      <c r="E2103" s="97"/>
      <c r="F2103" s="97" t="str">
        <f>IFERROR(VLOOKUP(A2103,'BPT List'!B:E,4,),"")</f>
        <v>YES</v>
      </c>
    </row>
    <row r="2104" spans="1:6" x14ac:dyDescent="0.3">
      <c r="A2104" s="97" t="s">
        <v>4960</v>
      </c>
      <c r="B2104" s="97">
        <f t="shared" si="32"/>
        <v>2608</v>
      </c>
      <c r="C2104" s="142" t="s">
        <v>4961</v>
      </c>
      <c r="D2104" s="142" t="s">
        <v>4886</v>
      </c>
      <c r="E2104" s="97"/>
      <c r="F2104" s="97" t="str">
        <f>IFERROR(VLOOKUP(A2104,'BPT List'!B:E,4,),"")</f>
        <v/>
      </c>
    </row>
    <row r="2105" spans="1:6" x14ac:dyDescent="0.3">
      <c r="A2105" s="97" t="s">
        <v>4962</v>
      </c>
      <c r="B2105" s="97">
        <f t="shared" si="32"/>
        <v>2609</v>
      </c>
      <c r="C2105" s="142" t="s">
        <v>4963</v>
      </c>
      <c r="D2105" s="142" t="s">
        <v>4886</v>
      </c>
      <c r="E2105" s="97"/>
      <c r="F2105" s="97" t="str">
        <f>IFERROR(VLOOKUP(A2105,'BPT List'!B:E,4,),"")</f>
        <v/>
      </c>
    </row>
    <row r="2106" spans="1:6" x14ac:dyDescent="0.3">
      <c r="A2106" s="97" t="s">
        <v>4964</v>
      </c>
      <c r="B2106" s="97">
        <f t="shared" si="32"/>
        <v>2610</v>
      </c>
      <c r="C2106" s="142" t="s">
        <v>4965</v>
      </c>
      <c r="D2106" s="142" t="s">
        <v>4886</v>
      </c>
      <c r="E2106" s="97"/>
      <c r="F2106" s="97" t="str">
        <f>IFERROR(VLOOKUP(A2106,'BPT List'!B:E,4,),"")</f>
        <v/>
      </c>
    </row>
    <row r="2107" spans="1:6" x14ac:dyDescent="0.3">
      <c r="A2107" s="97" t="s">
        <v>4966</v>
      </c>
      <c r="B2107" s="97">
        <f t="shared" si="32"/>
        <v>2611</v>
      </c>
      <c r="C2107" s="142" t="s">
        <v>4967</v>
      </c>
      <c r="D2107" s="142" t="s">
        <v>4886</v>
      </c>
      <c r="E2107" s="97"/>
      <c r="F2107" s="97" t="str">
        <f>IFERROR(VLOOKUP(A2107,'BPT List'!B:E,4,),"")</f>
        <v/>
      </c>
    </row>
    <row r="2108" spans="1:6" x14ac:dyDescent="0.3">
      <c r="A2108" s="97" t="s">
        <v>4968</v>
      </c>
      <c r="B2108" s="97">
        <f t="shared" si="32"/>
        <v>2613</v>
      </c>
      <c r="C2108" s="142" t="s">
        <v>4969</v>
      </c>
      <c r="D2108" s="142" t="s">
        <v>4886</v>
      </c>
      <c r="E2108" s="97"/>
      <c r="F2108" s="97" t="str">
        <f>IFERROR(VLOOKUP(A2108,'BPT List'!B:E,4,),"")</f>
        <v/>
      </c>
    </row>
    <row r="2109" spans="1:6" x14ac:dyDescent="0.3">
      <c r="A2109" s="97" t="s">
        <v>4970</v>
      </c>
      <c r="B2109" s="97">
        <f t="shared" si="32"/>
        <v>2615</v>
      </c>
      <c r="C2109" s="142" t="s">
        <v>4971</v>
      </c>
      <c r="D2109" s="142" t="s">
        <v>4886</v>
      </c>
      <c r="E2109" s="97"/>
      <c r="F2109" s="97" t="str">
        <f>IFERROR(VLOOKUP(A2109,'BPT List'!B:E,4,),"")</f>
        <v/>
      </c>
    </row>
    <row r="2110" spans="1:6" x14ac:dyDescent="0.3">
      <c r="A2110" s="97" t="s">
        <v>4972</v>
      </c>
      <c r="B2110" s="97">
        <f t="shared" si="32"/>
        <v>2616</v>
      </c>
      <c r="C2110" s="142" t="s">
        <v>4973</v>
      </c>
      <c r="D2110" s="142" t="s">
        <v>4886</v>
      </c>
      <c r="E2110" s="97"/>
      <c r="F2110" s="97" t="str">
        <f>IFERROR(VLOOKUP(A2110,'BPT List'!B:E,4,),"")</f>
        <v/>
      </c>
    </row>
    <row r="2111" spans="1:6" x14ac:dyDescent="0.3">
      <c r="A2111" s="97" t="s">
        <v>4974</v>
      </c>
      <c r="B2111" s="97">
        <f t="shared" si="32"/>
        <v>2617</v>
      </c>
      <c r="C2111" s="142" t="s">
        <v>4975</v>
      </c>
      <c r="D2111" s="142" t="s">
        <v>4886</v>
      </c>
      <c r="E2111" s="97"/>
      <c r="F2111" s="97" t="str">
        <f>IFERROR(VLOOKUP(A2111,'BPT List'!B:E,4,),"")</f>
        <v/>
      </c>
    </row>
    <row r="2112" spans="1:6" x14ac:dyDescent="0.3">
      <c r="A2112" s="97" t="s">
        <v>4976</v>
      </c>
      <c r="B2112" s="97">
        <f t="shared" si="32"/>
        <v>3634</v>
      </c>
      <c r="C2112" s="142" t="s">
        <v>4977</v>
      </c>
      <c r="D2112" s="142" t="s">
        <v>4886</v>
      </c>
      <c r="E2112" s="97"/>
      <c r="F2112" s="97" t="str">
        <f>IFERROR(VLOOKUP(A2112,'BPT List'!B:E,4,),"")</f>
        <v/>
      </c>
    </row>
    <row r="2113" spans="1:6" x14ac:dyDescent="0.3">
      <c r="A2113" s="97" t="s">
        <v>4978</v>
      </c>
      <c r="B2113" s="97">
        <f t="shared" si="32"/>
        <v>3343</v>
      </c>
      <c r="C2113" s="142" t="s">
        <v>4979</v>
      </c>
      <c r="D2113" s="142" t="s">
        <v>4980</v>
      </c>
      <c r="E2113" s="97"/>
      <c r="F2113" s="97" t="str">
        <f>IFERROR(VLOOKUP(A2113,'BPT List'!B:E,4,),"")</f>
        <v/>
      </c>
    </row>
    <row r="2114" spans="1:6" x14ac:dyDescent="0.3">
      <c r="A2114" s="97" t="s">
        <v>4981</v>
      </c>
      <c r="B2114" s="97">
        <f t="shared" si="32"/>
        <v>3345</v>
      </c>
      <c r="C2114" s="142" t="s">
        <v>4982</v>
      </c>
      <c r="D2114" s="142" t="s">
        <v>4980</v>
      </c>
      <c r="E2114" s="97"/>
      <c r="F2114" s="97" t="str">
        <f>IFERROR(VLOOKUP(A2114,'BPT List'!B:E,4,),"")</f>
        <v>YES</v>
      </c>
    </row>
    <row r="2115" spans="1:6" x14ac:dyDescent="0.3">
      <c r="A2115" s="97" t="s">
        <v>4983</v>
      </c>
      <c r="B2115" s="97">
        <f t="shared" ref="B2115:B2178" si="33">VALUE(RIGHT(A2115,4))</f>
        <v>3344</v>
      </c>
      <c r="C2115" s="142" t="s">
        <v>4984</v>
      </c>
      <c r="D2115" s="142" t="s">
        <v>4980</v>
      </c>
      <c r="E2115" s="97"/>
      <c r="F2115" s="97" t="str">
        <f>IFERROR(VLOOKUP(A2115,'BPT List'!B:E,4,),"")</f>
        <v/>
      </c>
    </row>
    <row r="2116" spans="1:6" x14ac:dyDescent="0.3">
      <c r="A2116" s="97" t="s">
        <v>4985</v>
      </c>
      <c r="B2116" s="97">
        <f t="shared" si="33"/>
        <v>3349</v>
      </c>
      <c r="C2116" s="142" t="s">
        <v>4986</v>
      </c>
      <c r="D2116" s="142" t="s">
        <v>4980</v>
      </c>
      <c r="E2116" s="97"/>
      <c r="F2116" s="97" t="str">
        <f>IFERROR(VLOOKUP(A2116,'BPT List'!B:E,4,),"")</f>
        <v/>
      </c>
    </row>
    <row r="2117" spans="1:6" x14ac:dyDescent="0.3">
      <c r="A2117" s="97" t="s">
        <v>4987</v>
      </c>
      <c r="B2117" s="97">
        <f t="shared" si="33"/>
        <v>3350</v>
      </c>
      <c r="C2117" s="142" t="s">
        <v>4988</v>
      </c>
      <c r="D2117" s="142" t="s">
        <v>4980</v>
      </c>
      <c r="E2117" s="97"/>
      <c r="F2117" s="97" t="str">
        <f>IFERROR(VLOOKUP(A2117,'BPT List'!B:E,4,),"")</f>
        <v/>
      </c>
    </row>
    <row r="2118" spans="1:6" x14ac:dyDescent="0.3">
      <c r="A2118" s="97" t="s">
        <v>4989</v>
      </c>
      <c r="B2118" s="97">
        <f t="shared" si="33"/>
        <v>3351</v>
      </c>
      <c r="C2118" s="142" t="s">
        <v>4990</v>
      </c>
      <c r="D2118" s="142" t="s">
        <v>4980</v>
      </c>
      <c r="E2118" s="97"/>
      <c r="F2118" s="97" t="str">
        <f>IFERROR(VLOOKUP(A2118,'BPT List'!B:E,4,),"")</f>
        <v/>
      </c>
    </row>
    <row r="2119" spans="1:6" x14ac:dyDescent="0.3">
      <c r="A2119" s="97" t="s">
        <v>4991</v>
      </c>
      <c r="B2119" s="97">
        <f t="shared" si="33"/>
        <v>3352</v>
      </c>
      <c r="C2119" s="142" t="s">
        <v>4992</v>
      </c>
      <c r="D2119" s="142" t="s">
        <v>4980</v>
      </c>
      <c r="E2119" s="97"/>
      <c r="F2119" s="97" t="str">
        <f>IFERROR(VLOOKUP(A2119,'BPT List'!B:E,4,),"")</f>
        <v/>
      </c>
    </row>
    <row r="2120" spans="1:6" x14ac:dyDescent="0.3">
      <c r="A2120" s="97" t="s">
        <v>4993</v>
      </c>
      <c r="B2120" s="97">
        <f t="shared" si="33"/>
        <v>3354</v>
      </c>
      <c r="C2120" s="142" t="s">
        <v>4994</v>
      </c>
      <c r="D2120" s="142" t="s">
        <v>4980</v>
      </c>
      <c r="E2120" s="97"/>
      <c r="F2120" s="97" t="str">
        <f>IFERROR(VLOOKUP(A2120,'BPT List'!B:E,4,),"")</f>
        <v/>
      </c>
    </row>
    <row r="2121" spans="1:6" x14ac:dyDescent="0.3">
      <c r="A2121" s="97" t="s">
        <v>4995</v>
      </c>
      <c r="B2121" s="97">
        <f t="shared" si="33"/>
        <v>3355</v>
      </c>
      <c r="C2121" s="142" t="s">
        <v>4996</v>
      </c>
      <c r="D2121" s="142" t="s">
        <v>4980</v>
      </c>
      <c r="E2121" s="97"/>
      <c r="F2121" s="97" t="str">
        <f>IFERROR(VLOOKUP(A2121,'BPT List'!B:E,4,),"")</f>
        <v>YES</v>
      </c>
    </row>
    <row r="2122" spans="1:6" x14ac:dyDescent="0.3">
      <c r="A2122" s="97" t="s">
        <v>4997</v>
      </c>
      <c r="B2122" s="97">
        <f t="shared" si="33"/>
        <v>3356</v>
      </c>
      <c r="C2122" s="142" t="s">
        <v>4998</v>
      </c>
      <c r="D2122" s="142" t="s">
        <v>4980</v>
      </c>
      <c r="E2122" s="97"/>
      <c r="F2122" s="97" t="str">
        <f>IFERROR(VLOOKUP(A2122,'BPT List'!B:E,4,),"")</f>
        <v/>
      </c>
    </row>
    <row r="2123" spans="1:6" x14ac:dyDescent="0.3">
      <c r="A2123" s="97" t="s">
        <v>4999</v>
      </c>
      <c r="B2123" s="97">
        <f t="shared" si="33"/>
        <v>3357</v>
      </c>
      <c r="C2123" s="142" t="s">
        <v>5000</v>
      </c>
      <c r="D2123" s="142" t="s">
        <v>4980</v>
      </c>
      <c r="E2123" s="97"/>
      <c r="F2123" s="97" t="str">
        <f>IFERROR(VLOOKUP(A2123,'BPT List'!B:E,4,),"")</f>
        <v>YES</v>
      </c>
    </row>
    <row r="2124" spans="1:6" x14ac:dyDescent="0.3">
      <c r="A2124" s="97" t="s">
        <v>5001</v>
      </c>
      <c r="B2124" s="97">
        <f t="shared" si="33"/>
        <v>3360</v>
      </c>
      <c r="C2124" s="142" t="s">
        <v>5002</v>
      </c>
      <c r="D2124" s="142" t="s">
        <v>4980</v>
      </c>
      <c r="E2124" s="97"/>
      <c r="F2124" s="97" t="str">
        <f>IFERROR(VLOOKUP(A2124,'BPT List'!B:E,4,),"")</f>
        <v/>
      </c>
    </row>
    <row r="2125" spans="1:6" x14ac:dyDescent="0.3">
      <c r="A2125" s="97" t="s">
        <v>5003</v>
      </c>
      <c r="B2125" s="97">
        <f t="shared" si="33"/>
        <v>3361</v>
      </c>
      <c r="C2125" s="142" t="s">
        <v>5004</v>
      </c>
      <c r="D2125" s="142" t="s">
        <v>4980</v>
      </c>
      <c r="E2125" s="97"/>
      <c r="F2125" s="97" t="str">
        <f>IFERROR(VLOOKUP(A2125,'BPT List'!B:E,4,),"")</f>
        <v>YES</v>
      </c>
    </row>
    <row r="2126" spans="1:6" x14ac:dyDescent="0.3">
      <c r="A2126" s="97" t="s">
        <v>5005</v>
      </c>
      <c r="B2126" s="97">
        <f t="shared" si="33"/>
        <v>3363</v>
      </c>
      <c r="C2126" s="142" t="s">
        <v>5006</v>
      </c>
      <c r="D2126" s="142" t="s">
        <v>4980</v>
      </c>
      <c r="E2126" s="97"/>
      <c r="F2126" s="97" t="str">
        <f>IFERROR(VLOOKUP(A2126,'BPT List'!B:E,4,),"")</f>
        <v>YES</v>
      </c>
    </row>
    <row r="2127" spans="1:6" x14ac:dyDescent="0.3">
      <c r="A2127" s="97" t="s">
        <v>5007</v>
      </c>
      <c r="B2127" s="97">
        <f t="shared" si="33"/>
        <v>3405</v>
      </c>
      <c r="C2127" s="142" t="s">
        <v>5008</v>
      </c>
      <c r="D2127" s="142" t="s">
        <v>4980</v>
      </c>
      <c r="E2127" s="97"/>
      <c r="F2127" s="97" t="str">
        <f>IFERROR(VLOOKUP(A2127,'BPT List'!B:E,4,),"")</f>
        <v/>
      </c>
    </row>
    <row r="2128" spans="1:6" x14ac:dyDescent="0.3">
      <c r="A2128" s="97" t="s">
        <v>5009</v>
      </c>
      <c r="B2128" s="97">
        <f t="shared" si="33"/>
        <v>3366</v>
      </c>
      <c r="C2128" s="142" t="s">
        <v>5010</v>
      </c>
      <c r="D2128" s="142" t="s">
        <v>4980</v>
      </c>
      <c r="E2128" s="97"/>
      <c r="F2128" s="97" t="str">
        <f>IFERROR(VLOOKUP(A2128,'BPT List'!B:E,4,),"")</f>
        <v/>
      </c>
    </row>
    <row r="2129" spans="1:6" x14ac:dyDescent="0.3">
      <c r="A2129" s="97" t="s">
        <v>5011</v>
      </c>
      <c r="B2129" s="97">
        <f t="shared" si="33"/>
        <v>3367</v>
      </c>
      <c r="C2129" s="142" t="s">
        <v>5012</v>
      </c>
      <c r="D2129" s="142" t="s">
        <v>4980</v>
      </c>
      <c r="E2129" s="97"/>
      <c r="F2129" s="97" t="str">
        <f>IFERROR(VLOOKUP(A2129,'BPT List'!B:E,4,),"")</f>
        <v/>
      </c>
    </row>
    <row r="2130" spans="1:6" x14ac:dyDescent="0.3">
      <c r="A2130" s="97" t="s">
        <v>5013</v>
      </c>
      <c r="B2130" s="97">
        <f t="shared" si="33"/>
        <v>3369</v>
      </c>
      <c r="C2130" s="142" t="s">
        <v>5014</v>
      </c>
      <c r="D2130" s="142" t="s">
        <v>4980</v>
      </c>
      <c r="E2130" s="97"/>
      <c r="F2130" s="97" t="str">
        <f>IFERROR(VLOOKUP(A2130,'BPT List'!B:E,4,),"")</f>
        <v>YES</v>
      </c>
    </row>
    <row r="2131" spans="1:6" x14ac:dyDescent="0.3">
      <c r="A2131" s="97" t="s">
        <v>5015</v>
      </c>
      <c r="B2131" s="97">
        <f t="shared" si="33"/>
        <v>3370</v>
      </c>
      <c r="C2131" s="142" t="s">
        <v>5016</v>
      </c>
      <c r="D2131" s="142" t="s">
        <v>4980</v>
      </c>
      <c r="E2131" s="97"/>
      <c r="F2131" s="97" t="str">
        <f>IFERROR(VLOOKUP(A2131,'BPT List'!B:E,4,),"")</f>
        <v>YES</v>
      </c>
    </row>
    <row r="2132" spans="1:6" x14ac:dyDescent="0.3">
      <c r="A2132" s="97" t="s">
        <v>5017</v>
      </c>
      <c r="B2132" s="97">
        <f t="shared" si="33"/>
        <v>3373</v>
      </c>
      <c r="C2132" s="142" t="s">
        <v>5018</v>
      </c>
      <c r="D2132" s="142" t="s">
        <v>4980</v>
      </c>
      <c r="E2132" s="97"/>
      <c r="F2132" s="97" t="str">
        <f>IFERROR(VLOOKUP(A2132,'BPT List'!B:E,4,),"")</f>
        <v/>
      </c>
    </row>
    <row r="2133" spans="1:6" x14ac:dyDescent="0.3">
      <c r="A2133" s="97" t="s">
        <v>5019</v>
      </c>
      <c r="B2133" s="97">
        <f t="shared" si="33"/>
        <v>3374</v>
      </c>
      <c r="C2133" s="142" t="s">
        <v>5020</v>
      </c>
      <c r="D2133" s="142" t="s">
        <v>4980</v>
      </c>
      <c r="E2133" s="97"/>
      <c r="F2133" s="97" t="str">
        <f>IFERROR(VLOOKUP(A2133,'BPT List'!B:E,4,),"")</f>
        <v/>
      </c>
    </row>
    <row r="2134" spans="1:6" x14ac:dyDescent="0.3">
      <c r="A2134" s="97" t="s">
        <v>5021</v>
      </c>
      <c r="B2134" s="97">
        <f t="shared" si="33"/>
        <v>3406</v>
      </c>
      <c r="C2134" s="142" t="s">
        <v>5022</v>
      </c>
      <c r="D2134" s="142" t="s">
        <v>4980</v>
      </c>
      <c r="E2134" s="97"/>
      <c r="F2134" s="97" t="str">
        <f>IFERROR(VLOOKUP(A2134,'BPT List'!B:E,4,),"")</f>
        <v/>
      </c>
    </row>
    <row r="2135" spans="1:6" x14ac:dyDescent="0.3">
      <c r="A2135" s="97" t="s">
        <v>5023</v>
      </c>
      <c r="B2135" s="97">
        <f t="shared" si="33"/>
        <v>3375</v>
      </c>
      <c r="C2135" s="142" t="s">
        <v>5024</v>
      </c>
      <c r="D2135" s="142" t="s">
        <v>4980</v>
      </c>
      <c r="E2135" s="97"/>
      <c r="F2135" s="97" t="str">
        <f>IFERROR(VLOOKUP(A2135,'BPT List'!B:E,4,),"")</f>
        <v/>
      </c>
    </row>
    <row r="2136" spans="1:6" x14ac:dyDescent="0.3">
      <c r="A2136" s="97" t="s">
        <v>5025</v>
      </c>
      <c r="B2136" s="97">
        <f t="shared" si="33"/>
        <v>3377</v>
      </c>
      <c r="C2136" s="142" t="s">
        <v>5026</v>
      </c>
      <c r="D2136" s="142" t="s">
        <v>4980</v>
      </c>
      <c r="E2136" s="97"/>
      <c r="F2136" s="97" t="str">
        <f>IFERROR(VLOOKUP(A2136,'BPT List'!B:E,4,),"")</f>
        <v>YES</v>
      </c>
    </row>
    <row r="2137" spans="1:6" x14ac:dyDescent="0.3">
      <c r="A2137" s="97" t="s">
        <v>5027</v>
      </c>
      <c r="B2137" s="97">
        <f t="shared" si="33"/>
        <v>3381</v>
      </c>
      <c r="C2137" s="142" t="s">
        <v>5028</v>
      </c>
      <c r="D2137" s="142" t="s">
        <v>4980</v>
      </c>
      <c r="E2137" s="97"/>
      <c r="F2137" s="97" t="str">
        <f>IFERROR(VLOOKUP(A2137,'BPT List'!B:E,4,),"")</f>
        <v/>
      </c>
    </row>
    <row r="2138" spans="1:6" x14ac:dyDescent="0.3">
      <c r="A2138" s="97" t="s">
        <v>5029</v>
      </c>
      <c r="B2138" s="97">
        <f t="shared" si="33"/>
        <v>3382</v>
      </c>
      <c r="C2138" s="142" t="s">
        <v>5030</v>
      </c>
      <c r="D2138" s="142" t="s">
        <v>4980</v>
      </c>
      <c r="E2138" s="97"/>
      <c r="F2138" s="97" t="str">
        <f>IFERROR(VLOOKUP(A2138,'BPT List'!B:E,4,),"")</f>
        <v>YES</v>
      </c>
    </row>
    <row r="2139" spans="1:6" x14ac:dyDescent="0.3">
      <c r="A2139" s="97" t="s">
        <v>5031</v>
      </c>
      <c r="B2139" s="97">
        <f t="shared" si="33"/>
        <v>3383</v>
      </c>
      <c r="C2139" s="142" t="s">
        <v>5032</v>
      </c>
      <c r="D2139" s="142" t="s">
        <v>4980</v>
      </c>
      <c r="E2139" s="97"/>
      <c r="F2139" s="97" t="str">
        <f>IFERROR(VLOOKUP(A2139,'BPT List'!B:E,4,),"")</f>
        <v>YES</v>
      </c>
    </row>
    <row r="2140" spans="1:6" x14ac:dyDescent="0.3">
      <c r="A2140" s="97" t="s">
        <v>5033</v>
      </c>
      <c r="B2140" s="97">
        <f t="shared" si="33"/>
        <v>3385</v>
      </c>
      <c r="C2140" s="142" t="s">
        <v>5034</v>
      </c>
      <c r="D2140" s="142" t="s">
        <v>4980</v>
      </c>
      <c r="E2140" s="97"/>
      <c r="F2140" s="97" t="str">
        <f>IFERROR(VLOOKUP(A2140,'BPT List'!B:E,4,),"")</f>
        <v/>
      </c>
    </row>
    <row r="2141" spans="1:6" x14ac:dyDescent="0.3">
      <c r="A2141" s="97" t="s">
        <v>5035</v>
      </c>
      <c r="B2141" s="97">
        <f t="shared" si="33"/>
        <v>3387</v>
      </c>
      <c r="C2141" s="142" t="s">
        <v>5036</v>
      </c>
      <c r="D2141" s="142" t="s">
        <v>4980</v>
      </c>
      <c r="E2141" s="97"/>
      <c r="F2141" s="97" t="str">
        <f>IFERROR(VLOOKUP(A2141,'BPT List'!B:E,4,),"")</f>
        <v/>
      </c>
    </row>
    <row r="2142" spans="1:6" x14ac:dyDescent="0.3">
      <c r="A2142" s="97" t="s">
        <v>5037</v>
      </c>
      <c r="B2142" s="97">
        <f t="shared" si="33"/>
        <v>3388</v>
      </c>
      <c r="C2142" s="142" t="s">
        <v>5038</v>
      </c>
      <c r="D2142" s="142" t="s">
        <v>4980</v>
      </c>
      <c r="E2142" s="97"/>
      <c r="F2142" s="97" t="str">
        <f>IFERROR(VLOOKUP(A2142,'BPT List'!B:E,4,),"")</f>
        <v>YES</v>
      </c>
    </row>
    <row r="2143" spans="1:6" x14ac:dyDescent="0.3">
      <c r="A2143" s="97" t="s">
        <v>5039</v>
      </c>
      <c r="B2143" s="97">
        <f t="shared" si="33"/>
        <v>3389</v>
      </c>
      <c r="C2143" s="142" t="s">
        <v>5040</v>
      </c>
      <c r="D2143" s="142" t="s">
        <v>4980</v>
      </c>
      <c r="E2143" s="97"/>
      <c r="F2143" s="97" t="str">
        <f>IFERROR(VLOOKUP(A2143,'BPT List'!B:E,4,),"")</f>
        <v/>
      </c>
    </row>
    <row r="2144" spans="1:6" x14ac:dyDescent="0.3">
      <c r="A2144" s="97" t="s">
        <v>5041</v>
      </c>
      <c r="B2144" s="97">
        <f t="shared" si="33"/>
        <v>3390</v>
      </c>
      <c r="C2144" s="142" t="s">
        <v>5042</v>
      </c>
      <c r="D2144" s="142" t="s">
        <v>4980</v>
      </c>
      <c r="E2144" s="97"/>
      <c r="F2144" s="97" t="str">
        <f>IFERROR(VLOOKUP(A2144,'BPT List'!B:E,4,),"")</f>
        <v/>
      </c>
    </row>
    <row r="2145" spans="1:6" x14ac:dyDescent="0.3">
      <c r="A2145" s="97" t="s">
        <v>5043</v>
      </c>
      <c r="B2145" s="97">
        <f t="shared" si="33"/>
        <v>3395</v>
      </c>
      <c r="C2145" s="142" t="s">
        <v>5044</v>
      </c>
      <c r="D2145" s="142" t="s">
        <v>4980</v>
      </c>
      <c r="E2145" s="97"/>
      <c r="F2145" s="97" t="str">
        <f>IFERROR(VLOOKUP(A2145,'BPT List'!B:E,4,),"")</f>
        <v/>
      </c>
    </row>
    <row r="2146" spans="1:6" x14ac:dyDescent="0.3">
      <c r="A2146" s="97" t="s">
        <v>5045</v>
      </c>
      <c r="B2146" s="97">
        <f t="shared" si="33"/>
        <v>3396</v>
      </c>
      <c r="C2146" s="142" t="s">
        <v>5046</v>
      </c>
      <c r="D2146" s="142" t="s">
        <v>4980</v>
      </c>
      <c r="E2146" s="97"/>
      <c r="F2146" s="97" t="str">
        <f>IFERROR(VLOOKUP(A2146,'BPT List'!B:E,4,),"")</f>
        <v>YES</v>
      </c>
    </row>
    <row r="2147" spans="1:6" x14ac:dyDescent="0.3">
      <c r="A2147" s="97" t="s">
        <v>5047</v>
      </c>
      <c r="B2147" s="97">
        <f t="shared" si="33"/>
        <v>3397</v>
      </c>
      <c r="C2147" s="142" t="s">
        <v>5048</v>
      </c>
      <c r="D2147" s="142" t="s">
        <v>4980</v>
      </c>
      <c r="E2147" s="97"/>
      <c r="F2147" s="97" t="str">
        <f>IFERROR(VLOOKUP(A2147,'BPT List'!B:E,4,),"")</f>
        <v/>
      </c>
    </row>
    <row r="2148" spans="1:6" x14ac:dyDescent="0.3">
      <c r="A2148" s="97" t="s">
        <v>5049</v>
      </c>
      <c r="B2148" s="97">
        <f t="shared" si="33"/>
        <v>3398</v>
      </c>
      <c r="C2148" s="142" t="s">
        <v>5050</v>
      </c>
      <c r="D2148" s="142" t="s">
        <v>4980</v>
      </c>
      <c r="E2148" s="97"/>
      <c r="F2148" s="97" t="str">
        <f>IFERROR(VLOOKUP(A2148,'BPT List'!B:E,4,),"")</f>
        <v/>
      </c>
    </row>
    <row r="2149" spans="1:6" x14ac:dyDescent="0.3">
      <c r="A2149" s="97" t="s">
        <v>5051</v>
      </c>
      <c r="B2149" s="97">
        <f t="shared" si="33"/>
        <v>3401</v>
      </c>
      <c r="C2149" s="142" t="s">
        <v>5052</v>
      </c>
      <c r="D2149" s="142" t="s">
        <v>4980</v>
      </c>
      <c r="E2149" s="97"/>
      <c r="F2149" s="97" t="str">
        <f>IFERROR(VLOOKUP(A2149,'BPT List'!B:E,4,),"")</f>
        <v/>
      </c>
    </row>
    <row r="2150" spans="1:6" x14ac:dyDescent="0.3">
      <c r="A2150" s="97" t="s">
        <v>5053</v>
      </c>
      <c r="B2150" s="97">
        <f t="shared" si="33"/>
        <v>3402</v>
      </c>
      <c r="C2150" s="142" t="s">
        <v>5054</v>
      </c>
      <c r="D2150" s="142" t="s">
        <v>4980</v>
      </c>
      <c r="E2150" s="97"/>
      <c r="F2150" s="97" t="str">
        <f>IFERROR(VLOOKUP(A2150,'BPT List'!B:E,4,),"")</f>
        <v>YES</v>
      </c>
    </row>
    <row r="2151" spans="1:6" x14ac:dyDescent="0.3">
      <c r="A2151" s="97" t="s">
        <v>5055</v>
      </c>
      <c r="B2151" s="97">
        <f t="shared" si="33"/>
        <v>3403</v>
      </c>
      <c r="C2151" s="142" t="s">
        <v>5056</v>
      </c>
      <c r="D2151" s="142" t="s">
        <v>4980</v>
      </c>
      <c r="E2151" s="97"/>
      <c r="F2151" s="97" t="str">
        <f>IFERROR(VLOOKUP(A2151,'BPT List'!B:E,4,),"")</f>
        <v>YES</v>
      </c>
    </row>
    <row r="2152" spans="1:6" x14ac:dyDescent="0.3">
      <c r="A2152" s="97" t="s">
        <v>5057</v>
      </c>
      <c r="B2152" s="97">
        <f t="shared" si="33"/>
        <v>3404</v>
      </c>
      <c r="C2152" s="142" t="s">
        <v>5058</v>
      </c>
      <c r="D2152" s="142" t="s">
        <v>5059</v>
      </c>
      <c r="E2152" s="97"/>
      <c r="F2152" s="97" t="str">
        <f>IFERROR(VLOOKUP(A2152,'BPT List'!B:E,4,),"")</f>
        <v>YES</v>
      </c>
    </row>
    <row r="2153" spans="1:6" x14ac:dyDescent="0.3">
      <c r="A2153" s="97" t="s">
        <v>5060</v>
      </c>
      <c r="B2153" s="97">
        <f t="shared" si="33"/>
        <v>3740</v>
      </c>
      <c r="C2153" s="142" t="s">
        <v>5061</v>
      </c>
      <c r="D2153" s="142" t="s">
        <v>5059</v>
      </c>
      <c r="E2153" s="97"/>
      <c r="F2153" s="97" t="str">
        <f>IFERROR(VLOOKUP(A2153,'BPT List'!B:E,4,),"")</f>
        <v/>
      </c>
    </row>
    <row r="2154" spans="1:6" x14ac:dyDescent="0.3">
      <c r="A2154" s="97" t="s">
        <v>5062</v>
      </c>
      <c r="B2154" s="97">
        <f t="shared" si="33"/>
        <v>3741</v>
      </c>
      <c r="C2154" s="142" t="s">
        <v>5063</v>
      </c>
      <c r="D2154" s="142" t="s">
        <v>5059</v>
      </c>
      <c r="E2154" s="97"/>
      <c r="F2154" s="97" t="str">
        <f>IFERROR(VLOOKUP(A2154,'BPT List'!B:E,4,),"")</f>
        <v/>
      </c>
    </row>
    <row r="2155" spans="1:6" x14ac:dyDescent="0.3">
      <c r="A2155" s="97" t="s">
        <v>5064</v>
      </c>
      <c r="B2155" s="97">
        <f t="shared" si="33"/>
        <v>3742</v>
      </c>
      <c r="C2155" s="142" t="s">
        <v>5065</v>
      </c>
      <c r="D2155" s="142" t="s">
        <v>5059</v>
      </c>
      <c r="E2155" s="97"/>
      <c r="F2155" s="97" t="str">
        <f>IFERROR(VLOOKUP(A2155,'BPT List'!B:E,4,),"")</f>
        <v/>
      </c>
    </row>
    <row r="2156" spans="1:6" x14ac:dyDescent="0.3">
      <c r="A2156" s="97" t="s">
        <v>5066</v>
      </c>
      <c r="B2156" s="97">
        <f t="shared" si="33"/>
        <v>3743</v>
      </c>
      <c r="C2156" s="142" t="s">
        <v>5067</v>
      </c>
      <c r="D2156" s="142" t="s">
        <v>5059</v>
      </c>
      <c r="E2156" s="97"/>
      <c r="F2156" s="97" t="str">
        <f>IFERROR(VLOOKUP(A2156,'BPT List'!B:E,4,),"")</f>
        <v/>
      </c>
    </row>
    <row r="2157" spans="1:6" x14ac:dyDescent="0.3">
      <c r="A2157" s="97" t="s">
        <v>5068</v>
      </c>
      <c r="B2157" s="97">
        <f t="shared" si="33"/>
        <v>3744</v>
      </c>
      <c r="C2157" s="142" t="s">
        <v>5069</v>
      </c>
      <c r="D2157" s="142" t="s">
        <v>5059</v>
      </c>
      <c r="E2157" s="97"/>
      <c r="F2157" s="97" t="str">
        <f>IFERROR(VLOOKUP(A2157,'BPT List'!B:E,4,),"")</f>
        <v/>
      </c>
    </row>
    <row r="2158" spans="1:6" x14ac:dyDescent="0.3">
      <c r="A2158" s="97" t="s">
        <v>5070</v>
      </c>
      <c r="B2158" s="97">
        <f t="shared" si="33"/>
        <v>3745</v>
      </c>
      <c r="C2158" s="142" t="s">
        <v>5071</v>
      </c>
      <c r="D2158" s="142" t="s">
        <v>5059</v>
      </c>
      <c r="E2158" s="97"/>
      <c r="F2158" s="97" t="str">
        <f>IFERROR(VLOOKUP(A2158,'BPT List'!B:E,4,),"")</f>
        <v/>
      </c>
    </row>
    <row r="2159" spans="1:6" x14ac:dyDescent="0.3">
      <c r="A2159" s="97" t="s">
        <v>5072</v>
      </c>
      <c r="B2159" s="97">
        <f t="shared" si="33"/>
        <v>3747</v>
      </c>
      <c r="C2159" s="142" t="s">
        <v>5073</v>
      </c>
      <c r="D2159" s="142" t="s">
        <v>5059</v>
      </c>
      <c r="E2159" s="97"/>
      <c r="F2159" s="97" t="str">
        <f>IFERROR(VLOOKUP(A2159,'BPT List'!B:E,4,),"")</f>
        <v/>
      </c>
    </row>
    <row r="2160" spans="1:6" x14ac:dyDescent="0.3">
      <c r="A2160" s="97" t="s">
        <v>5074</v>
      </c>
      <c r="B2160" s="97">
        <f t="shared" si="33"/>
        <v>3749</v>
      </c>
      <c r="C2160" s="142" t="s">
        <v>5075</v>
      </c>
      <c r="D2160" s="142" t="s">
        <v>5059</v>
      </c>
      <c r="E2160" s="97"/>
      <c r="F2160" s="97" t="str">
        <f>IFERROR(VLOOKUP(A2160,'BPT List'!B:E,4,),"")</f>
        <v/>
      </c>
    </row>
    <row r="2161" spans="1:6" x14ac:dyDescent="0.3">
      <c r="A2161" s="97" t="s">
        <v>5076</v>
      </c>
      <c r="B2161" s="97">
        <f t="shared" si="33"/>
        <v>3750</v>
      </c>
      <c r="C2161" s="142" t="s">
        <v>5077</v>
      </c>
      <c r="D2161" s="142" t="s">
        <v>5059</v>
      </c>
      <c r="E2161" s="97"/>
      <c r="F2161" s="97" t="str">
        <f>IFERROR(VLOOKUP(A2161,'BPT List'!B:E,4,),"")</f>
        <v/>
      </c>
    </row>
    <row r="2162" spans="1:6" x14ac:dyDescent="0.3">
      <c r="A2162" s="97" t="s">
        <v>5078</v>
      </c>
      <c r="B2162" s="97">
        <f t="shared" si="33"/>
        <v>3752</v>
      </c>
      <c r="C2162" s="142" t="s">
        <v>5079</v>
      </c>
      <c r="D2162" s="142" t="s">
        <v>5059</v>
      </c>
      <c r="E2162" s="97"/>
      <c r="F2162" s="97" t="str">
        <f>IFERROR(VLOOKUP(A2162,'BPT List'!B:E,4,),"")</f>
        <v/>
      </c>
    </row>
    <row r="2163" spans="1:6" x14ac:dyDescent="0.3">
      <c r="A2163" s="97" t="s">
        <v>5080</v>
      </c>
      <c r="B2163" s="97">
        <f t="shared" si="33"/>
        <v>3754</v>
      </c>
      <c r="C2163" s="142" t="s">
        <v>5081</v>
      </c>
      <c r="D2163" s="142" t="s">
        <v>5059</v>
      </c>
      <c r="E2163" s="97"/>
      <c r="F2163" s="97" t="str">
        <f>IFERROR(VLOOKUP(A2163,'BPT List'!B:E,4,),"")</f>
        <v/>
      </c>
    </row>
    <row r="2164" spans="1:6" x14ac:dyDescent="0.3">
      <c r="A2164" s="97" t="s">
        <v>5082</v>
      </c>
      <c r="B2164" s="97">
        <f t="shared" si="33"/>
        <v>3755</v>
      </c>
      <c r="C2164" s="142" t="s">
        <v>5083</v>
      </c>
      <c r="D2164" s="142" t="s">
        <v>5059</v>
      </c>
      <c r="E2164" s="97"/>
      <c r="F2164" s="97" t="str">
        <f>IFERROR(VLOOKUP(A2164,'BPT List'!B:E,4,),"")</f>
        <v/>
      </c>
    </row>
    <row r="2165" spans="1:6" x14ac:dyDescent="0.3">
      <c r="A2165" s="97" t="s">
        <v>5084</v>
      </c>
      <c r="B2165" s="97">
        <f t="shared" si="33"/>
        <v>3758</v>
      </c>
      <c r="C2165" s="142" t="s">
        <v>5085</v>
      </c>
      <c r="D2165" s="142" t="s">
        <v>5059</v>
      </c>
      <c r="E2165" s="97"/>
      <c r="F2165" s="97" t="str">
        <f>IFERROR(VLOOKUP(A2165,'BPT List'!B:E,4,),"")</f>
        <v/>
      </c>
    </row>
    <row r="2166" spans="1:6" x14ac:dyDescent="0.3">
      <c r="A2166" s="97" t="s">
        <v>5086</v>
      </c>
      <c r="B2166" s="97">
        <f t="shared" si="33"/>
        <v>3759</v>
      </c>
      <c r="C2166" s="142" t="s">
        <v>5087</v>
      </c>
      <c r="D2166" s="142" t="s">
        <v>5059</v>
      </c>
      <c r="E2166" s="97"/>
      <c r="F2166" s="97" t="str">
        <f>IFERROR(VLOOKUP(A2166,'BPT List'!B:E,4,),"")</f>
        <v/>
      </c>
    </row>
    <row r="2167" spans="1:6" x14ac:dyDescent="0.3">
      <c r="A2167" s="97" t="s">
        <v>5088</v>
      </c>
      <c r="B2167" s="97">
        <f t="shared" si="33"/>
        <v>3762</v>
      </c>
      <c r="C2167" s="142" t="s">
        <v>5089</v>
      </c>
      <c r="D2167" s="142" t="s">
        <v>5059</v>
      </c>
      <c r="E2167" s="97"/>
      <c r="F2167" s="97" t="str">
        <f>IFERROR(VLOOKUP(A2167,'BPT List'!B:E,4,),"")</f>
        <v/>
      </c>
    </row>
    <row r="2168" spans="1:6" x14ac:dyDescent="0.3">
      <c r="A2168" s="97" t="s">
        <v>5090</v>
      </c>
      <c r="B2168" s="97">
        <f t="shared" si="33"/>
        <v>3763</v>
      </c>
      <c r="C2168" s="142" t="s">
        <v>5091</v>
      </c>
      <c r="D2168" s="142" t="s">
        <v>5059</v>
      </c>
      <c r="E2168" s="97"/>
      <c r="F2168" s="97" t="str">
        <f>IFERROR(VLOOKUP(A2168,'BPT List'!B:E,4,),"")</f>
        <v/>
      </c>
    </row>
    <row r="2169" spans="1:6" x14ac:dyDescent="0.3">
      <c r="A2169" s="97" t="s">
        <v>5092</v>
      </c>
      <c r="B2169" s="97">
        <f t="shared" si="33"/>
        <v>3765</v>
      </c>
      <c r="C2169" s="142" t="s">
        <v>5093</v>
      </c>
      <c r="D2169" s="142" t="s">
        <v>5059</v>
      </c>
      <c r="E2169" s="97"/>
      <c r="F2169" s="97" t="str">
        <f>IFERROR(VLOOKUP(A2169,'BPT List'!B:E,4,),"")</f>
        <v/>
      </c>
    </row>
    <row r="2170" spans="1:6" x14ac:dyDescent="0.3">
      <c r="A2170" s="97" t="s">
        <v>5094</v>
      </c>
      <c r="B2170" s="97">
        <f t="shared" si="33"/>
        <v>3766</v>
      </c>
      <c r="C2170" s="142" t="s">
        <v>5095</v>
      </c>
      <c r="D2170" s="142" t="s">
        <v>5059</v>
      </c>
      <c r="E2170" s="97"/>
      <c r="F2170" s="97" t="str">
        <f>IFERROR(VLOOKUP(A2170,'BPT List'!B:E,4,),"")</f>
        <v/>
      </c>
    </row>
    <row r="2171" spans="1:6" x14ac:dyDescent="0.3">
      <c r="A2171" s="97" t="s">
        <v>5096</v>
      </c>
      <c r="B2171" s="97">
        <f t="shared" si="33"/>
        <v>3768</v>
      </c>
      <c r="C2171" s="142" t="s">
        <v>5097</v>
      </c>
      <c r="D2171" s="142" t="s">
        <v>5059</v>
      </c>
      <c r="E2171" s="97"/>
      <c r="F2171" s="97" t="str">
        <f>IFERROR(VLOOKUP(A2171,'BPT List'!B:E,4,),"")</f>
        <v/>
      </c>
    </row>
    <row r="2172" spans="1:6" x14ac:dyDescent="0.3">
      <c r="A2172" s="97" t="s">
        <v>5098</v>
      </c>
      <c r="B2172" s="97">
        <f t="shared" si="33"/>
        <v>3771</v>
      </c>
      <c r="C2172" s="142" t="s">
        <v>5099</v>
      </c>
      <c r="D2172" s="142" t="s">
        <v>5059</v>
      </c>
      <c r="E2172" s="97"/>
      <c r="F2172" s="97" t="str">
        <f>IFERROR(VLOOKUP(A2172,'BPT List'!B:E,4,),"")</f>
        <v/>
      </c>
    </row>
    <row r="2173" spans="1:6" x14ac:dyDescent="0.3">
      <c r="A2173" s="97" t="s">
        <v>5100</v>
      </c>
      <c r="B2173" s="97">
        <f t="shared" si="33"/>
        <v>3777</v>
      </c>
      <c r="C2173" s="142" t="s">
        <v>5101</v>
      </c>
      <c r="D2173" s="142" t="s">
        <v>5059</v>
      </c>
      <c r="E2173" s="97"/>
      <c r="F2173" s="97" t="str">
        <f>IFERROR(VLOOKUP(A2173,'BPT List'!B:E,4,),"")</f>
        <v/>
      </c>
    </row>
    <row r="2174" spans="1:6" x14ac:dyDescent="0.3">
      <c r="A2174" s="97" t="s">
        <v>5102</v>
      </c>
      <c r="B2174" s="97">
        <f t="shared" si="33"/>
        <v>3778</v>
      </c>
      <c r="C2174" s="142" t="s">
        <v>5103</v>
      </c>
      <c r="D2174" s="142" t="s">
        <v>5059</v>
      </c>
      <c r="E2174" s="97"/>
      <c r="F2174" s="97" t="str">
        <f>IFERROR(VLOOKUP(A2174,'BPT List'!B:E,4,),"")</f>
        <v/>
      </c>
    </row>
    <row r="2175" spans="1:6" x14ac:dyDescent="0.3">
      <c r="A2175" s="97" t="s">
        <v>5104</v>
      </c>
      <c r="B2175" s="97">
        <f t="shared" si="33"/>
        <v>3780</v>
      </c>
      <c r="C2175" s="142" t="s">
        <v>5105</v>
      </c>
      <c r="D2175" s="142" t="s">
        <v>5059</v>
      </c>
      <c r="E2175" s="97"/>
      <c r="F2175" s="97" t="str">
        <f>IFERROR(VLOOKUP(A2175,'BPT List'!B:E,4,),"")</f>
        <v/>
      </c>
    </row>
    <row r="2176" spans="1:6" x14ac:dyDescent="0.3">
      <c r="A2176" s="97" t="s">
        <v>5106</v>
      </c>
      <c r="B2176" s="97">
        <f t="shared" si="33"/>
        <v>3781</v>
      </c>
      <c r="C2176" s="142" t="s">
        <v>5107</v>
      </c>
      <c r="D2176" s="142" t="s">
        <v>5059</v>
      </c>
      <c r="E2176" s="97"/>
      <c r="F2176" s="97" t="str">
        <f>IFERROR(VLOOKUP(A2176,'BPT List'!B:E,4,),"")</f>
        <v/>
      </c>
    </row>
    <row r="2177" spans="1:6" x14ac:dyDescent="0.3">
      <c r="A2177" s="97" t="s">
        <v>5108</v>
      </c>
      <c r="B2177" s="97">
        <f t="shared" si="33"/>
        <v>3782</v>
      </c>
      <c r="C2177" s="142" t="s">
        <v>5109</v>
      </c>
      <c r="D2177" s="142" t="s">
        <v>5059</v>
      </c>
      <c r="E2177" s="97"/>
      <c r="F2177" s="97" t="str">
        <f>IFERROR(VLOOKUP(A2177,'BPT List'!B:E,4,),"")</f>
        <v/>
      </c>
    </row>
    <row r="2178" spans="1:6" x14ac:dyDescent="0.3">
      <c r="A2178" s="97" t="s">
        <v>5110</v>
      </c>
      <c r="B2178" s="97">
        <f t="shared" si="33"/>
        <v>3784</v>
      </c>
      <c r="C2178" s="142" t="s">
        <v>5111</v>
      </c>
      <c r="D2178" s="142" t="s">
        <v>5059</v>
      </c>
      <c r="E2178" s="97"/>
      <c r="F2178" s="97" t="str">
        <f>IFERROR(VLOOKUP(A2178,'BPT List'!B:E,4,),"")</f>
        <v/>
      </c>
    </row>
    <row r="2179" spans="1:6" x14ac:dyDescent="0.3">
      <c r="A2179" s="97" t="s">
        <v>5112</v>
      </c>
      <c r="B2179" s="97">
        <f t="shared" ref="B2179:B2242" si="34">VALUE(RIGHT(A2179,4))</f>
        <v>3785</v>
      </c>
      <c r="C2179" s="142" t="s">
        <v>5113</v>
      </c>
      <c r="D2179" s="142" t="s">
        <v>5059</v>
      </c>
      <c r="E2179" s="97"/>
      <c r="F2179" s="97" t="str">
        <f>IFERROR(VLOOKUP(A2179,'BPT List'!B:E,4,),"")</f>
        <v/>
      </c>
    </row>
    <row r="2180" spans="1:6" x14ac:dyDescent="0.3">
      <c r="A2180" s="97" t="s">
        <v>5114</v>
      </c>
      <c r="B2180" s="97">
        <f t="shared" si="34"/>
        <v>3788</v>
      </c>
      <c r="C2180" s="142" t="s">
        <v>5115</v>
      </c>
      <c r="D2180" s="142" t="s">
        <v>5059</v>
      </c>
      <c r="E2180" s="97"/>
      <c r="F2180" s="97" t="str">
        <f>IFERROR(VLOOKUP(A2180,'BPT List'!B:E,4,),"")</f>
        <v/>
      </c>
    </row>
    <row r="2181" spans="1:6" x14ac:dyDescent="0.3">
      <c r="A2181" s="97" t="s">
        <v>5116</v>
      </c>
      <c r="B2181" s="97">
        <f t="shared" si="34"/>
        <v>3789</v>
      </c>
      <c r="C2181" s="142" t="s">
        <v>5117</v>
      </c>
      <c r="D2181" s="142" t="s">
        <v>5059</v>
      </c>
      <c r="E2181" s="97"/>
      <c r="F2181" s="97" t="str">
        <f>IFERROR(VLOOKUP(A2181,'BPT List'!B:E,4,),"")</f>
        <v/>
      </c>
    </row>
    <row r="2182" spans="1:6" x14ac:dyDescent="0.3">
      <c r="A2182" s="97" t="s">
        <v>5118</v>
      </c>
      <c r="B2182" s="97">
        <f t="shared" si="34"/>
        <v>3790</v>
      </c>
      <c r="C2182" s="142" t="s">
        <v>5119</v>
      </c>
      <c r="D2182" s="142" t="s">
        <v>5059</v>
      </c>
      <c r="E2182" s="97"/>
      <c r="F2182" s="97" t="str">
        <f>IFERROR(VLOOKUP(A2182,'BPT List'!B:E,4,),"")</f>
        <v/>
      </c>
    </row>
    <row r="2183" spans="1:6" x14ac:dyDescent="0.3">
      <c r="A2183" s="97" t="s">
        <v>5120</v>
      </c>
      <c r="B2183" s="97">
        <f t="shared" si="34"/>
        <v>3791</v>
      </c>
      <c r="C2183" s="142" t="s">
        <v>5121</v>
      </c>
      <c r="D2183" s="142" t="s">
        <v>5059</v>
      </c>
      <c r="E2183" s="97"/>
      <c r="F2183" s="97" t="str">
        <f>IFERROR(VLOOKUP(A2183,'BPT List'!B:E,4,),"")</f>
        <v/>
      </c>
    </row>
    <row r="2184" spans="1:6" x14ac:dyDescent="0.3">
      <c r="A2184" s="97" t="s">
        <v>5122</v>
      </c>
      <c r="B2184" s="97">
        <f t="shared" si="34"/>
        <v>3792</v>
      </c>
      <c r="C2184" s="142" t="s">
        <v>5123</v>
      </c>
      <c r="D2184" s="142" t="s">
        <v>5059</v>
      </c>
      <c r="E2184" s="97"/>
      <c r="F2184" s="97" t="str">
        <f>IFERROR(VLOOKUP(A2184,'BPT List'!B:E,4,),"")</f>
        <v/>
      </c>
    </row>
    <row r="2185" spans="1:6" x14ac:dyDescent="0.3">
      <c r="A2185" s="97" t="s">
        <v>5124</v>
      </c>
      <c r="B2185" s="97">
        <f t="shared" si="34"/>
        <v>3797</v>
      </c>
      <c r="C2185" s="142" t="s">
        <v>5125</v>
      </c>
      <c r="D2185" s="142" t="s">
        <v>5059</v>
      </c>
      <c r="E2185" s="97"/>
      <c r="F2185" s="97" t="str">
        <f>IFERROR(VLOOKUP(A2185,'BPT List'!B:E,4,),"")</f>
        <v/>
      </c>
    </row>
    <row r="2186" spans="1:6" x14ac:dyDescent="0.3">
      <c r="A2186" s="97" t="s">
        <v>5126</v>
      </c>
      <c r="B2186" s="97">
        <f t="shared" si="34"/>
        <v>3798</v>
      </c>
      <c r="C2186" s="97" t="s">
        <v>5127</v>
      </c>
      <c r="D2186" s="97" t="s">
        <v>5059</v>
      </c>
      <c r="E2186" s="97"/>
      <c r="F2186" s="97" t="str">
        <f>IFERROR(VLOOKUP(A2186,'BPT List'!B:E,4,),"")</f>
        <v/>
      </c>
    </row>
    <row r="2187" spans="1:6" x14ac:dyDescent="0.3">
      <c r="A2187" s="97" t="s">
        <v>5128</v>
      </c>
      <c r="B2187" s="97">
        <f t="shared" si="34"/>
        <v>3799</v>
      </c>
      <c r="C2187" s="97" t="s">
        <v>5129</v>
      </c>
      <c r="D2187" s="97" t="s">
        <v>5059</v>
      </c>
      <c r="E2187" s="97"/>
      <c r="F2187" s="97" t="str">
        <f>IFERROR(VLOOKUP(A2187,'BPT List'!B:E,4,),"")</f>
        <v/>
      </c>
    </row>
    <row r="2188" spans="1:6" x14ac:dyDescent="0.3">
      <c r="A2188" s="97" t="s">
        <v>5130</v>
      </c>
      <c r="B2188" s="97">
        <f t="shared" si="34"/>
        <v>3801</v>
      </c>
      <c r="C2188" s="97" t="s">
        <v>5131</v>
      </c>
      <c r="D2188" s="97" t="s">
        <v>5059</v>
      </c>
      <c r="E2188" s="97"/>
      <c r="F2188" s="97" t="str">
        <f>IFERROR(VLOOKUP(A2188,'BPT List'!B:E,4,),"")</f>
        <v/>
      </c>
    </row>
    <row r="2189" spans="1:6" x14ac:dyDescent="0.3">
      <c r="A2189" s="97" t="s">
        <v>5132</v>
      </c>
      <c r="B2189" s="97">
        <f t="shared" si="34"/>
        <v>3802</v>
      </c>
      <c r="C2189" s="97" t="s">
        <v>5133</v>
      </c>
      <c r="D2189" s="97" t="s">
        <v>5059</v>
      </c>
      <c r="E2189" s="97"/>
      <c r="F2189" s="97" t="str">
        <f>IFERROR(VLOOKUP(A2189,'BPT List'!B:E,4,),"")</f>
        <v/>
      </c>
    </row>
    <row r="2190" spans="1:6" x14ac:dyDescent="0.3">
      <c r="A2190" s="97" t="s">
        <v>5134</v>
      </c>
      <c r="B2190" s="97">
        <f t="shared" si="34"/>
        <v>3804</v>
      </c>
      <c r="C2190" s="97" t="s">
        <v>5135</v>
      </c>
      <c r="D2190" s="97" t="s">
        <v>5059</v>
      </c>
      <c r="E2190" s="97"/>
      <c r="F2190" s="97" t="str">
        <f>IFERROR(VLOOKUP(A2190,'BPT List'!B:E,4,),"")</f>
        <v/>
      </c>
    </row>
    <row r="2191" spans="1:6" x14ac:dyDescent="0.3">
      <c r="A2191" s="97" t="s">
        <v>5136</v>
      </c>
      <c r="B2191" s="97">
        <f t="shared" si="34"/>
        <v>3806</v>
      </c>
      <c r="C2191" s="97" t="s">
        <v>5137</v>
      </c>
      <c r="D2191" s="97" t="s">
        <v>5059</v>
      </c>
      <c r="E2191" s="97"/>
      <c r="F2191" s="97" t="str">
        <f>IFERROR(VLOOKUP(A2191,'BPT List'!B:E,4,),"")</f>
        <v/>
      </c>
    </row>
    <row r="2192" spans="1:6" x14ac:dyDescent="0.3">
      <c r="A2192" s="97" t="s">
        <v>5138</v>
      </c>
      <c r="B2192" s="97">
        <f t="shared" si="34"/>
        <v>3808</v>
      </c>
      <c r="C2192" s="97" t="s">
        <v>5139</v>
      </c>
      <c r="D2192" s="97" t="s">
        <v>5059</v>
      </c>
      <c r="E2192" s="97"/>
      <c r="F2192" s="97" t="str">
        <f>IFERROR(VLOOKUP(A2192,'BPT List'!B:E,4,),"")</f>
        <v/>
      </c>
    </row>
    <row r="2193" spans="1:6" x14ac:dyDescent="0.3">
      <c r="A2193" s="97" t="s">
        <v>5140</v>
      </c>
      <c r="B2193" s="97">
        <f t="shared" si="34"/>
        <v>3809</v>
      </c>
      <c r="C2193" s="97" t="s">
        <v>5141</v>
      </c>
      <c r="D2193" s="97" t="s">
        <v>5059</v>
      </c>
      <c r="E2193" s="97"/>
      <c r="F2193" s="97" t="str">
        <f>IFERROR(VLOOKUP(A2193,'BPT List'!B:E,4,),"")</f>
        <v/>
      </c>
    </row>
    <row r="2194" spans="1:6" x14ac:dyDescent="0.3">
      <c r="A2194" s="97" t="s">
        <v>5142</v>
      </c>
      <c r="B2194" s="97">
        <f t="shared" si="34"/>
        <v>3813</v>
      </c>
      <c r="C2194" s="97" t="s">
        <v>5143</v>
      </c>
      <c r="D2194" s="97" t="s">
        <v>5059</v>
      </c>
      <c r="E2194" s="97"/>
      <c r="F2194" s="97" t="str">
        <f>IFERROR(VLOOKUP(A2194,'BPT List'!B:E,4,),"")</f>
        <v/>
      </c>
    </row>
    <row r="2195" spans="1:6" x14ac:dyDescent="0.3">
      <c r="A2195" s="97" t="s">
        <v>5144</v>
      </c>
      <c r="B2195" s="97">
        <f t="shared" si="34"/>
        <v>3814</v>
      </c>
      <c r="C2195" s="97" t="s">
        <v>5145</v>
      </c>
      <c r="D2195" s="97" t="s">
        <v>5059</v>
      </c>
      <c r="E2195" s="97"/>
      <c r="F2195" s="97" t="str">
        <f>IFERROR(VLOOKUP(A2195,'BPT List'!B:E,4,),"")</f>
        <v/>
      </c>
    </row>
    <row r="2196" spans="1:6" x14ac:dyDescent="0.3">
      <c r="A2196" s="97" t="s">
        <v>5146</v>
      </c>
      <c r="B2196" s="97">
        <f t="shared" si="34"/>
        <v>3817</v>
      </c>
      <c r="C2196" s="97" t="s">
        <v>5147</v>
      </c>
      <c r="D2196" s="97" t="s">
        <v>5059</v>
      </c>
      <c r="E2196" s="97"/>
      <c r="F2196" s="97" t="str">
        <f>IFERROR(VLOOKUP(A2196,'BPT List'!B:E,4,),"")</f>
        <v/>
      </c>
    </row>
    <row r="2197" spans="1:6" x14ac:dyDescent="0.3">
      <c r="A2197" t="s">
        <v>5148</v>
      </c>
      <c r="B2197" s="97">
        <f t="shared" si="34"/>
        <v>3819</v>
      </c>
      <c r="C2197" t="s">
        <v>5149</v>
      </c>
      <c r="D2197" t="s">
        <v>5059</v>
      </c>
      <c r="F2197" s="97" t="str">
        <f>IFERROR(VLOOKUP(A2197,'BPT List'!B:E,4,),"")</f>
        <v/>
      </c>
    </row>
    <row r="2198" spans="1:6" x14ac:dyDescent="0.3">
      <c r="A2198" t="s">
        <v>5150</v>
      </c>
      <c r="B2198" s="97">
        <f t="shared" si="34"/>
        <v>3821</v>
      </c>
      <c r="C2198" t="s">
        <v>5151</v>
      </c>
      <c r="D2198" t="s">
        <v>5059</v>
      </c>
      <c r="F2198" s="97" t="str">
        <f>IFERROR(VLOOKUP(A2198,'BPT List'!B:E,4,),"")</f>
        <v/>
      </c>
    </row>
    <row r="2199" spans="1:6" x14ac:dyDescent="0.3">
      <c r="A2199" t="s">
        <v>5152</v>
      </c>
      <c r="B2199" s="97">
        <f t="shared" si="34"/>
        <v>3824</v>
      </c>
      <c r="C2199" t="s">
        <v>5153</v>
      </c>
      <c r="D2199" t="s">
        <v>5059</v>
      </c>
      <c r="F2199" s="97" t="str">
        <f>IFERROR(VLOOKUP(A2199,'BPT List'!B:E,4,),"")</f>
        <v/>
      </c>
    </row>
    <row r="2200" spans="1:6" x14ac:dyDescent="0.3">
      <c r="A2200" t="s">
        <v>5154</v>
      </c>
      <c r="B2200" s="97">
        <f t="shared" si="34"/>
        <v>3826</v>
      </c>
      <c r="C2200" t="s">
        <v>5155</v>
      </c>
      <c r="D2200" t="s">
        <v>5059</v>
      </c>
      <c r="F2200" s="97" t="str">
        <f>IFERROR(VLOOKUP(A2200,'BPT List'!B:E,4,),"")</f>
        <v/>
      </c>
    </row>
    <row r="2201" spans="1:6" x14ac:dyDescent="0.3">
      <c r="A2201" t="s">
        <v>5156</v>
      </c>
      <c r="B2201" s="97">
        <f t="shared" si="34"/>
        <v>3828</v>
      </c>
      <c r="C2201" t="s">
        <v>5157</v>
      </c>
      <c r="D2201" t="s">
        <v>5059</v>
      </c>
      <c r="F2201" s="97" t="str">
        <f>IFERROR(VLOOKUP(A2201,'BPT List'!B:E,4,),"")</f>
        <v/>
      </c>
    </row>
    <row r="2202" spans="1:6" x14ac:dyDescent="0.3">
      <c r="A2202" t="s">
        <v>5158</v>
      </c>
      <c r="B2202" s="97">
        <f t="shared" si="34"/>
        <v>3832</v>
      </c>
      <c r="C2202" t="s">
        <v>5159</v>
      </c>
      <c r="D2202" t="s">
        <v>5059</v>
      </c>
      <c r="F2202" s="97" t="str">
        <f>IFERROR(VLOOKUP(A2202,'BPT List'!B:E,4,),"")</f>
        <v/>
      </c>
    </row>
    <row r="2203" spans="1:6" x14ac:dyDescent="0.3">
      <c r="A2203" t="s">
        <v>5160</v>
      </c>
      <c r="B2203" s="97">
        <f t="shared" si="34"/>
        <v>3833</v>
      </c>
      <c r="C2203" t="s">
        <v>5161</v>
      </c>
      <c r="D2203" t="s">
        <v>5059</v>
      </c>
      <c r="F2203" s="97" t="str">
        <f>IFERROR(VLOOKUP(A2203,'BPT List'!B:E,4,),"")</f>
        <v/>
      </c>
    </row>
    <row r="2204" spans="1:6" x14ac:dyDescent="0.3">
      <c r="A2204" t="s">
        <v>5162</v>
      </c>
      <c r="B2204" s="97">
        <f t="shared" si="34"/>
        <v>3835</v>
      </c>
      <c r="C2204" t="s">
        <v>5163</v>
      </c>
      <c r="D2204" t="s">
        <v>5059</v>
      </c>
      <c r="F2204" s="97" t="str">
        <f>IFERROR(VLOOKUP(A2204,'BPT List'!B:E,4,),"")</f>
        <v/>
      </c>
    </row>
    <row r="2205" spans="1:6" x14ac:dyDescent="0.3">
      <c r="A2205" t="s">
        <v>5164</v>
      </c>
      <c r="B2205" s="97">
        <f t="shared" si="34"/>
        <v>3836</v>
      </c>
      <c r="C2205" t="s">
        <v>5165</v>
      </c>
      <c r="D2205" t="s">
        <v>5059</v>
      </c>
      <c r="F2205" s="97" t="str">
        <f>IFERROR(VLOOKUP(A2205,'BPT List'!B:E,4,),"")</f>
        <v/>
      </c>
    </row>
    <row r="2206" spans="1:6" x14ac:dyDescent="0.3">
      <c r="A2206" t="s">
        <v>5166</v>
      </c>
      <c r="B2206" s="97">
        <f t="shared" si="34"/>
        <v>3838</v>
      </c>
      <c r="C2206" t="s">
        <v>5167</v>
      </c>
      <c r="D2206" t="s">
        <v>5059</v>
      </c>
      <c r="F2206" s="97" t="str">
        <f>IFERROR(VLOOKUP(A2206,'BPT List'!B:E,4,),"")</f>
        <v/>
      </c>
    </row>
    <row r="2207" spans="1:6" x14ac:dyDescent="0.3">
      <c r="A2207" t="s">
        <v>5168</v>
      </c>
      <c r="B2207" s="97">
        <f t="shared" si="34"/>
        <v>3841</v>
      </c>
      <c r="C2207" t="s">
        <v>5169</v>
      </c>
      <c r="D2207" t="s">
        <v>5059</v>
      </c>
      <c r="F2207" s="97" t="str">
        <f>IFERROR(VLOOKUP(A2207,'BPT List'!B:E,4,),"")</f>
        <v/>
      </c>
    </row>
    <row r="2208" spans="1:6" x14ac:dyDescent="0.3">
      <c r="A2208" t="s">
        <v>5170</v>
      </c>
      <c r="B2208" s="97">
        <f t="shared" si="34"/>
        <v>3849</v>
      </c>
      <c r="C2208" t="s">
        <v>5171</v>
      </c>
      <c r="D2208" t="s">
        <v>5059</v>
      </c>
      <c r="F2208" s="97" t="str">
        <f>IFERROR(VLOOKUP(A2208,'BPT List'!B:E,4,),"")</f>
        <v/>
      </c>
    </row>
    <row r="2209" spans="1:6" x14ac:dyDescent="0.3">
      <c r="A2209" t="s">
        <v>5172</v>
      </c>
      <c r="B2209" s="97">
        <f t="shared" si="34"/>
        <v>3851</v>
      </c>
      <c r="C2209" t="s">
        <v>5173</v>
      </c>
      <c r="D2209" t="s">
        <v>5059</v>
      </c>
      <c r="F2209" s="97" t="str">
        <f>IFERROR(VLOOKUP(A2209,'BPT List'!B:E,4,),"")</f>
        <v/>
      </c>
    </row>
    <row r="2210" spans="1:6" x14ac:dyDescent="0.3">
      <c r="A2210" t="s">
        <v>5174</v>
      </c>
      <c r="B2210" s="97">
        <f t="shared" si="34"/>
        <v>3854</v>
      </c>
      <c r="C2210" t="s">
        <v>5175</v>
      </c>
      <c r="D2210" t="s">
        <v>5059</v>
      </c>
      <c r="F2210" s="97" t="str">
        <f>IFERROR(VLOOKUP(A2210,'BPT List'!B:E,4,),"")</f>
        <v/>
      </c>
    </row>
    <row r="2211" spans="1:6" x14ac:dyDescent="0.3">
      <c r="A2211" t="s">
        <v>5176</v>
      </c>
      <c r="B2211" s="97">
        <f t="shared" si="34"/>
        <v>3855</v>
      </c>
      <c r="C2211" t="s">
        <v>5177</v>
      </c>
      <c r="D2211" t="s">
        <v>5059</v>
      </c>
      <c r="F2211" s="97" t="str">
        <f>IFERROR(VLOOKUP(A2211,'BPT List'!B:E,4,),"")</f>
        <v/>
      </c>
    </row>
    <row r="2212" spans="1:6" x14ac:dyDescent="0.3">
      <c r="A2212" t="s">
        <v>5178</v>
      </c>
      <c r="B2212" s="97">
        <f t="shared" si="34"/>
        <v>3856</v>
      </c>
      <c r="C2212" t="s">
        <v>5179</v>
      </c>
      <c r="D2212" t="s">
        <v>5059</v>
      </c>
      <c r="F2212" s="97" t="str">
        <f>IFERROR(VLOOKUP(A2212,'BPT List'!B:E,4,),"")</f>
        <v/>
      </c>
    </row>
    <row r="2213" spans="1:6" x14ac:dyDescent="0.3">
      <c r="A2213" t="s">
        <v>5180</v>
      </c>
      <c r="B2213" s="97">
        <f t="shared" si="34"/>
        <v>3858</v>
      </c>
      <c r="C2213" t="s">
        <v>5181</v>
      </c>
      <c r="D2213" t="s">
        <v>5059</v>
      </c>
      <c r="F2213" s="97" t="str">
        <f>IFERROR(VLOOKUP(A2213,'BPT List'!B:E,4,),"")</f>
        <v/>
      </c>
    </row>
    <row r="2214" spans="1:6" x14ac:dyDescent="0.3">
      <c r="A2214" t="s">
        <v>5182</v>
      </c>
      <c r="B2214" s="97">
        <f t="shared" si="34"/>
        <v>3859</v>
      </c>
      <c r="C2214" t="s">
        <v>5183</v>
      </c>
      <c r="D2214" t="s">
        <v>5059</v>
      </c>
      <c r="F2214" s="97" t="str">
        <f>IFERROR(VLOOKUP(A2214,'BPT List'!B:E,4,),"")</f>
        <v/>
      </c>
    </row>
    <row r="2215" spans="1:6" x14ac:dyDescent="0.3">
      <c r="A2215" t="s">
        <v>5184</v>
      </c>
      <c r="B2215" s="97">
        <f t="shared" si="34"/>
        <v>3862</v>
      </c>
      <c r="C2215" t="s">
        <v>5185</v>
      </c>
      <c r="D2215" t="s">
        <v>5059</v>
      </c>
      <c r="F2215" s="97" t="str">
        <f>IFERROR(VLOOKUP(A2215,'BPT List'!B:E,4,),"")</f>
        <v/>
      </c>
    </row>
    <row r="2216" spans="1:6" x14ac:dyDescent="0.3">
      <c r="A2216" t="s">
        <v>5186</v>
      </c>
      <c r="B2216" s="97">
        <f t="shared" si="34"/>
        <v>3864</v>
      </c>
      <c r="C2216" t="s">
        <v>5187</v>
      </c>
      <c r="D2216" t="s">
        <v>5059</v>
      </c>
      <c r="F2216" s="97" t="str">
        <f>IFERROR(VLOOKUP(A2216,'BPT List'!B:E,4,),"")</f>
        <v/>
      </c>
    </row>
    <row r="2217" spans="1:6" x14ac:dyDescent="0.3">
      <c r="A2217" t="s">
        <v>5188</v>
      </c>
      <c r="B2217" s="97">
        <f t="shared" si="34"/>
        <v>3867</v>
      </c>
      <c r="C2217" t="s">
        <v>5189</v>
      </c>
      <c r="D2217" t="s">
        <v>5059</v>
      </c>
      <c r="F2217" s="97" t="str">
        <f>IFERROR(VLOOKUP(A2217,'BPT List'!B:E,4,),"")</f>
        <v/>
      </c>
    </row>
    <row r="2218" spans="1:6" x14ac:dyDescent="0.3">
      <c r="A2218" t="s">
        <v>5190</v>
      </c>
      <c r="B2218" s="97">
        <f t="shared" si="34"/>
        <v>3869</v>
      </c>
      <c r="C2218" t="s">
        <v>5191</v>
      </c>
      <c r="D2218" t="s">
        <v>5059</v>
      </c>
      <c r="F2218" s="97" t="str">
        <f>IFERROR(VLOOKUP(A2218,'BPT List'!B:E,4,),"")</f>
        <v/>
      </c>
    </row>
    <row r="2219" spans="1:6" x14ac:dyDescent="0.3">
      <c r="A2219" t="s">
        <v>5192</v>
      </c>
      <c r="B2219" s="97">
        <f t="shared" si="34"/>
        <v>3871</v>
      </c>
      <c r="C2219" t="s">
        <v>5193</v>
      </c>
      <c r="D2219" t="s">
        <v>5059</v>
      </c>
      <c r="F2219" s="97" t="str">
        <f>IFERROR(VLOOKUP(A2219,'BPT List'!B:E,4,),"")</f>
        <v/>
      </c>
    </row>
    <row r="2220" spans="1:6" x14ac:dyDescent="0.3">
      <c r="A2220" t="s">
        <v>5194</v>
      </c>
      <c r="B2220" s="97">
        <f t="shared" si="34"/>
        <v>3872</v>
      </c>
      <c r="C2220" t="s">
        <v>5195</v>
      </c>
      <c r="D2220" t="s">
        <v>5059</v>
      </c>
      <c r="F2220" s="97" t="str">
        <f>IFERROR(VLOOKUP(A2220,'BPT List'!B:E,4,),"")</f>
        <v/>
      </c>
    </row>
    <row r="2221" spans="1:6" x14ac:dyDescent="0.3">
      <c r="A2221" t="s">
        <v>5196</v>
      </c>
      <c r="B2221" s="97">
        <f t="shared" si="34"/>
        <v>3876</v>
      </c>
      <c r="C2221" t="s">
        <v>5197</v>
      </c>
      <c r="D2221" t="s">
        <v>5059</v>
      </c>
      <c r="F2221" s="97" t="str">
        <f>IFERROR(VLOOKUP(A2221,'BPT List'!B:E,4,),"")</f>
        <v/>
      </c>
    </row>
    <row r="2222" spans="1:6" x14ac:dyDescent="0.3">
      <c r="A2222" t="s">
        <v>5198</v>
      </c>
      <c r="B2222" s="97">
        <f t="shared" si="34"/>
        <v>3881</v>
      </c>
      <c r="C2222" t="s">
        <v>5199</v>
      </c>
      <c r="D2222" t="s">
        <v>5059</v>
      </c>
      <c r="F2222" s="97" t="str">
        <f>IFERROR(VLOOKUP(A2222,'BPT List'!B:E,4,),"")</f>
        <v/>
      </c>
    </row>
    <row r="2223" spans="1:6" x14ac:dyDescent="0.3">
      <c r="A2223" t="s">
        <v>5200</v>
      </c>
      <c r="B2223" s="97">
        <f t="shared" si="34"/>
        <v>3882</v>
      </c>
      <c r="C2223" t="s">
        <v>5201</v>
      </c>
      <c r="D2223" t="s">
        <v>5059</v>
      </c>
      <c r="F2223" s="97" t="str">
        <f>IFERROR(VLOOKUP(A2223,'BPT List'!B:E,4,),"")</f>
        <v/>
      </c>
    </row>
    <row r="2224" spans="1:6" x14ac:dyDescent="0.3">
      <c r="A2224" t="s">
        <v>5202</v>
      </c>
      <c r="B2224" s="97">
        <f t="shared" si="34"/>
        <v>3883</v>
      </c>
      <c r="C2224" t="s">
        <v>5203</v>
      </c>
      <c r="D2224" t="s">
        <v>5059</v>
      </c>
      <c r="F2224" s="97" t="str">
        <f>IFERROR(VLOOKUP(A2224,'BPT List'!B:E,4,),"")</f>
        <v/>
      </c>
    </row>
    <row r="2225" spans="1:6" x14ac:dyDescent="0.3">
      <c r="A2225" t="s">
        <v>5204</v>
      </c>
      <c r="B2225" s="97">
        <f t="shared" si="34"/>
        <v>3884</v>
      </c>
      <c r="C2225" t="s">
        <v>5205</v>
      </c>
      <c r="D2225" t="s">
        <v>5059</v>
      </c>
      <c r="F2225" s="97" t="str">
        <f>IFERROR(VLOOKUP(A2225,'BPT List'!B:E,4,),"")</f>
        <v/>
      </c>
    </row>
    <row r="2226" spans="1:6" x14ac:dyDescent="0.3">
      <c r="A2226" t="s">
        <v>5206</v>
      </c>
      <c r="B2226" s="97">
        <f t="shared" si="34"/>
        <v>3885</v>
      </c>
      <c r="C2226" t="s">
        <v>5207</v>
      </c>
      <c r="D2226" t="s">
        <v>5059</v>
      </c>
      <c r="F2226" s="97" t="str">
        <f>IFERROR(VLOOKUP(A2226,'BPT List'!B:E,4,),"")</f>
        <v/>
      </c>
    </row>
    <row r="2227" spans="1:6" x14ac:dyDescent="0.3">
      <c r="A2227" t="s">
        <v>5208</v>
      </c>
      <c r="B2227" s="97">
        <f t="shared" si="34"/>
        <v>3886</v>
      </c>
      <c r="C2227" t="s">
        <v>5209</v>
      </c>
      <c r="D2227" t="s">
        <v>5059</v>
      </c>
      <c r="F2227" s="97" t="str">
        <f>IFERROR(VLOOKUP(A2227,'BPT List'!B:E,4,),"")</f>
        <v/>
      </c>
    </row>
    <row r="2228" spans="1:6" x14ac:dyDescent="0.3">
      <c r="A2228" t="s">
        <v>5210</v>
      </c>
      <c r="B2228" s="97">
        <f t="shared" si="34"/>
        <v>3887</v>
      </c>
      <c r="C2228" t="s">
        <v>5211</v>
      </c>
      <c r="D2228" t="s">
        <v>5059</v>
      </c>
      <c r="F2228" s="97" t="str">
        <f>IFERROR(VLOOKUP(A2228,'BPT List'!B:E,4,),"")</f>
        <v/>
      </c>
    </row>
    <row r="2229" spans="1:6" x14ac:dyDescent="0.3">
      <c r="A2229" t="s">
        <v>5212</v>
      </c>
      <c r="B2229" s="97">
        <f t="shared" si="34"/>
        <v>3892</v>
      </c>
      <c r="C2229" t="s">
        <v>5213</v>
      </c>
      <c r="D2229" t="s">
        <v>5059</v>
      </c>
      <c r="F2229" s="97" t="str">
        <f>IFERROR(VLOOKUP(A2229,'BPT List'!B:E,4,),"")</f>
        <v/>
      </c>
    </row>
    <row r="2230" spans="1:6" x14ac:dyDescent="0.3">
      <c r="A2230" t="s">
        <v>5214</v>
      </c>
      <c r="B2230" s="97">
        <f t="shared" si="34"/>
        <v>3894</v>
      </c>
      <c r="C2230" t="s">
        <v>5215</v>
      </c>
      <c r="D2230" t="s">
        <v>5059</v>
      </c>
      <c r="F2230" s="97" t="str">
        <f>IFERROR(VLOOKUP(A2230,'BPT List'!B:E,4,),"")</f>
        <v/>
      </c>
    </row>
    <row r="2231" spans="1:6" x14ac:dyDescent="0.3">
      <c r="A2231" t="s">
        <v>5216</v>
      </c>
      <c r="B2231" s="97">
        <f t="shared" si="34"/>
        <v>3895</v>
      </c>
      <c r="C2231" t="s">
        <v>5217</v>
      </c>
      <c r="D2231" t="s">
        <v>5059</v>
      </c>
      <c r="F2231" s="97" t="str">
        <f>IFERROR(VLOOKUP(A2231,'BPT List'!B:E,4,),"")</f>
        <v/>
      </c>
    </row>
    <row r="2232" spans="1:6" x14ac:dyDescent="0.3">
      <c r="A2232" t="s">
        <v>5218</v>
      </c>
      <c r="B2232" s="97">
        <f t="shared" si="34"/>
        <v>3896</v>
      </c>
      <c r="C2232" t="s">
        <v>5219</v>
      </c>
      <c r="D2232" t="s">
        <v>5059</v>
      </c>
      <c r="F2232" s="97" t="str">
        <f>IFERROR(VLOOKUP(A2232,'BPT List'!B:E,4,),"")</f>
        <v/>
      </c>
    </row>
    <row r="2233" spans="1:6" x14ac:dyDescent="0.3">
      <c r="A2233" t="s">
        <v>5220</v>
      </c>
      <c r="B2233" s="97">
        <f t="shared" si="34"/>
        <v>3897</v>
      </c>
      <c r="C2233" t="s">
        <v>5221</v>
      </c>
      <c r="D2233" t="s">
        <v>5059</v>
      </c>
      <c r="F2233" s="97" t="str">
        <f>IFERROR(VLOOKUP(A2233,'BPT List'!B:E,4,),"")</f>
        <v/>
      </c>
    </row>
    <row r="2234" spans="1:6" x14ac:dyDescent="0.3">
      <c r="A2234" t="s">
        <v>5222</v>
      </c>
      <c r="B2234" s="97">
        <f t="shared" si="34"/>
        <v>3900</v>
      </c>
      <c r="C2234" t="s">
        <v>5223</v>
      </c>
      <c r="D2234" t="s">
        <v>5059</v>
      </c>
      <c r="F2234" s="97" t="str">
        <f>IFERROR(VLOOKUP(A2234,'BPT List'!B:E,4,),"")</f>
        <v/>
      </c>
    </row>
    <row r="2235" spans="1:6" x14ac:dyDescent="0.3">
      <c r="A2235" t="s">
        <v>5224</v>
      </c>
      <c r="B2235" s="97">
        <f t="shared" si="34"/>
        <v>3903</v>
      </c>
      <c r="C2235" t="s">
        <v>5225</v>
      </c>
      <c r="D2235" t="s">
        <v>5059</v>
      </c>
      <c r="F2235" s="97" t="str">
        <f>IFERROR(VLOOKUP(A2235,'BPT List'!B:E,4,),"")</f>
        <v/>
      </c>
    </row>
    <row r="2236" spans="1:6" x14ac:dyDescent="0.3">
      <c r="A2236" t="s">
        <v>5226</v>
      </c>
      <c r="B2236" s="97">
        <f t="shared" si="34"/>
        <v>3904</v>
      </c>
      <c r="C2236" t="s">
        <v>5227</v>
      </c>
      <c r="D2236" t="s">
        <v>5059</v>
      </c>
      <c r="F2236" s="97" t="str">
        <f>IFERROR(VLOOKUP(A2236,'BPT List'!B:E,4,),"")</f>
        <v/>
      </c>
    </row>
    <row r="2237" spans="1:6" x14ac:dyDescent="0.3">
      <c r="A2237" t="s">
        <v>5228</v>
      </c>
      <c r="B2237" s="97">
        <f t="shared" si="34"/>
        <v>3905</v>
      </c>
      <c r="C2237" t="s">
        <v>5229</v>
      </c>
      <c r="D2237" t="s">
        <v>5059</v>
      </c>
      <c r="F2237" s="97" t="str">
        <f>IFERROR(VLOOKUP(A2237,'BPT List'!B:E,4,),"")</f>
        <v/>
      </c>
    </row>
    <row r="2238" spans="1:6" x14ac:dyDescent="0.3">
      <c r="A2238" t="s">
        <v>5230</v>
      </c>
      <c r="B2238" s="97">
        <f t="shared" si="34"/>
        <v>3907</v>
      </c>
      <c r="C2238" t="s">
        <v>5231</v>
      </c>
      <c r="D2238" t="s">
        <v>5059</v>
      </c>
      <c r="F2238" s="97" t="str">
        <f>IFERROR(VLOOKUP(A2238,'BPT List'!B:E,4,),"")</f>
        <v/>
      </c>
    </row>
    <row r="2239" spans="1:6" x14ac:dyDescent="0.3">
      <c r="A2239" t="s">
        <v>5232</v>
      </c>
      <c r="B2239" s="97">
        <f t="shared" si="34"/>
        <v>3913</v>
      </c>
      <c r="C2239" t="s">
        <v>5233</v>
      </c>
      <c r="D2239" t="s">
        <v>5059</v>
      </c>
      <c r="F2239" s="97" t="str">
        <f>IFERROR(VLOOKUP(A2239,'BPT List'!B:E,4,),"")</f>
        <v/>
      </c>
    </row>
    <row r="2240" spans="1:6" x14ac:dyDescent="0.3">
      <c r="A2240" t="s">
        <v>5234</v>
      </c>
      <c r="B2240" s="97">
        <f t="shared" si="34"/>
        <v>3920</v>
      </c>
      <c r="C2240" t="s">
        <v>5235</v>
      </c>
      <c r="D2240" t="s">
        <v>5059</v>
      </c>
      <c r="F2240" s="97" t="str">
        <f>IFERROR(VLOOKUP(A2240,'BPT List'!B:E,4,),"")</f>
        <v/>
      </c>
    </row>
    <row r="2241" spans="1:6" x14ac:dyDescent="0.3">
      <c r="A2241" t="s">
        <v>5236</v>
      </c>
      <c r="B2241" s="97">
        <f t="shared" si="34"/>
        <v>3921</v>
      </c>
      <c r="C2241" t="s">
        <v>5237</v>
      </c>
      <c r="D2241" t="s">
        <v>5059</v>
      </c>
      <c r="F2241" s="97" t="str">
        <f>IFERROR(VLOOKUP(A2241,'BPT List'!B:E,4,),"")</f>
        <v/>
      </c>
    </row>
    <row r="2242" spans="1:6" x14ac:dyDescent="0.3">
      <c r="A2242" t="s">
        <v>5238</v>
      </c>
      <c r="B2242" s="97">
        <f t="shared" si="34"/>
        <v>3922</v>
      </c>
      <c r="C2242" t="s">
        <v>5239</v>
      </c>
      <c r="D2242" t="s">
        <v>5059</v>
      </c>
      <c r="F2242" s="97" t="str">
        <f>IFERROR(VLOOKUP(A2242,'BPT List'!B:E,4,),"")</f>
        <v/>
      </c>
    </row>
    <row r="2243" spans="1:6" x14ac:dyDescent="0.3">
      <c r="A2243" t="s">
        <v>5240</v>
      </c>
      <c r="B2243" s="97">
        <f t="shared" ref="B2243:B2306" si="35">VALUE(RIGHT(A2243,4))</f>
        <v>3923</v>
      </c>
      <c r="C2243" t="s">
        <v>5241</v>
      </c>
      <c r="D2243" t="s">
        <v>5059</v>
      </c>
      <c r="F2243" s="97" t="str">
        <f>IFERROR(VLOOKUP(A2243,'BPT List'!B:E,4,),"")</f>
        <v/>
      </c>
    </row>
    <row r="2244" spans="1:6" x14ac:dyDescent="0.3">
      <c r="A2244" t="s">
        <v>5242</v>
      </c>
      <c r="B2244" s="97">
        <f t="shared" si="35"/>
        <v>3924</v>
      </c>
      <c r="C2244" t="s">
        <v>5243</v>
      </c>
      <c r="D2244" t="s">
        <v>5059</v>
      </c>
      <c r="F2244" s="97" t="str">
        <f>IFERROR(VLOOKUP(A2244,'BPT List'!B:E,4,),"")</f>
        <v/>
      </c>
    </row>
    <row r="2245" spans="1:6" x14ac:dyDescent="0.3">
      <c r="A2245" t="s">
        <v>5244</v>
      </c>
      <c r="B2245" s="97">
        <f t="shared" si="35"/>
        <v>3934</v>
      </c>
      <c r="C2245" t="s">
        <v>5245</v>
      </c>
      <c r="D2245" t="s">
        <v>5059</v>
      </c>
      <c r="F2245" s="97" t="str">
        <f>IFERROR(VLOOKUP(A2245,'BPT List'!B:E,4,),"")</f>
        <v/>
      </c>
    </row>
    <row r="2246" spans="1:6" x14ac:dyDescent="0.3">
      <c r="A2246" t="s">
        <v>5246</v>
      </c>
      <c r="B2246" s="97">
        <f t="shared" si="35"/>
        <v>3935</v>
      </c>
      <c r="C2246" t="s">
        <v>5247</v>
      </c>
      <c r="D2246" t="s">
        <v>5059</v>
      </c>
      <c r="F2246" s="97" t="str">
        <f>IFERROR(VLOOKUP(A2246,'BPT List'!B:E,4,),"")</f>
        <v/>
      </c>
    </row>
    <row r="2247" spans="1:6" x14ac:dyDescent="0.3">
      <c r="A2247" t="s">
        <v>5248</v>
      </c>
      <c r="B2247" s="97">
        <f t="shared" si="35"/>
        <v>3936</v>
      </c>
      <c r="C2247" t="s">
        <v>5249</v>
      </c>
      <c r="D2247" t="s">
        <v>5059</v>
      </c>
      <c r="F2247" s="97" t="str">
        <f>IFERROR(VLOOKUP(A2247,'BPT List'!B:E,4,),"")</f>
        <v/>
      </c>
    </row>
    <row r="2248" spans="1:6" x14ac:dyDescent="0.3">
      <c r="A2248" t="s">
        <v>5250</v>
      </c>
      <c r="B2248" s="97">
        <f t="shared" si="35"/>
        <v>3938</v>
      </c>
      <c r="C2248" t="s">
        <v>5251</v>
      </c>
      <c r="D2248" t="s">
        <v>5059</v>
      </c>
      <c r="F2248" s="97" t="str">
        <f>IFERROR(VLOOKUP(A2248,'BPT List'!B:E,4,),"")</f>
        <v/>
      </c>
    </row>
    <row r="2249" spans="1:6" x14ac:dyDescent="0.3">
      <c r="A2249" t="s">
        <v>5252</v>
      </c>
      <c r="B2249" s="97">
        <f t="shared" si="35"/>
        <v>3939</v>
      </c>
      <c r="C2249" t="s">
        <v>5253</v>
      </c>
      <c r="D2249" t="s">
        <v>5059</v>
      </c>
      <c r="F2249" s="97" t="str">
        <f>IFERROR(VLOOKUP(A2249,'BPT List'!B:E,4,),"")</f>
        <v/>
      </c>
    </row>
    <row r="2250" spans="1:6" x14ac:dyDescent="0.3">
      <c r="A2250" t="s">
        <v>5254</v>
      </c>
      <c r="B2250" s="97">
        <f t="shared" si="35"/>
        <v>3941</v>
      </c>
      <c r="C2250" t="s">
        <v>5255</v>
      </c>
      <c r="D2250" t="s">
        <v>5059</v>
      </c>
      <c r="F2250" s="97" t="str">
        <f>IFERROR(VLOOKUP(A2250,'BPT List'!B:E,4,),"")</f>
        <v/>
      </c>
    </row>
    <row r="2251" spans="1:6" x14ac:dyDescent="0.3">
      <c r="A2251" t="s">
        <v>5256</v>
      </c>
      <c r="B2251" s="97">
        <f t="shared" si="35"/>
        <v>3942</v>
      </c>
      <c r="C2251" t="s">
        <v>5257</v>
      </c>
      <c r="D2251" t="s">
        <v>5059</v>
      </c>
      <c r="F2251" s="97" t="str">
        <f>IFERROR(VLOOKUP(A2251,'BPT List'!B:E,4,),"")</f>
        <v/>
      </c>
    </row>
    <row r="2252" spans="1:6" x14ac:dyDescent="0.3">
      <c r="A2252" t="s">
        <v>5258</v>
      </c>
      <c r="B2252" s="97">
        <f t="shared" si="35"/>
        <v>3943</v>
      </c>
      <c r="C2252" t="s">
        <v>5259</v>
      </c>
      <c r="D2252" t="s">
        <v>5059</v>
      </c>
      <c r="F2252" s="97" t="str">
        <f>IFERROR(VLOOKUP(A2252,'BPT List'!B:E,4,),"")</f>
        <v/>
      </c>
    </row>
    <row r="2253" spans="1:6" x14ac:dyDescent="0.3">
      <c r="A2253" t="s">
        <v>5260</v>
      </c>
      <c r="B2253" s="97">
        <f t="shared" si="35"/>
        <v>3945</v>
      </c>
      <c r="C2253" t="s">
        <v>5261</v>
      </c>
      <c r="D2253" t="s">
        <v>5059</v>
      </c>
      <c r="F2253" s="97" t="str">
        <f>IFERROR(VLOOKUP(A2253,'BPT List'!B:E,4,),"")</f>
        <v/>
      </c>
    </row>
    <row r="2254" spans="1:6" x14ac:dyDescent="0.3">
      <c r="A2254" t="s">
        <v>5262</v>
      </c>
      <c r="B2254" s="97">
        <f t="shared" si="35"/>
        <v>3946</v>
      </c>
      <c r="C2254" t="s">
        <v>5263</v>
      </c>
      <c r="D2254" t="s">
        <v>5059</v>
      </c>
      <c r="F2254" s="97" t="str">
        <f>IFERROR(VLOOKUP(A2254,'BPT List'!B:E,4,),"")</f>
        <v/>
      </c>
    </row>
    <row r="2255" spans="1:6" x14ac:dyDescent="0.3">
      <c r="A2255" t="s">
        <v>5264</v>
      </c>
      <c r="B2255" s="97">
        <f t="shared" si="35"/>
        <v>3947</v>
      </c>
      <c r="C2255" t="s">
        <v>5265</v>
      </c>
      <c r="D2255" t="s">
        <v>5059</v>
      </c>
      <c r="F2255" s="97" t="str">
        <f>IFERROR(VLOOKUP(A2255,'BPT List'!B:E,4,),"")</f>
        <v/>
      </c>
    </row>
    <row r="2256" spans="1:6" x14ac:dyDescent="0.3">
      <c r="A2256" t="s">
        <v>5266</v>
      </c>
      <c r="B2256" s="97">
        <f t="shared" si="35"/>
        <v>3951</v>
      </c>
      <c r="C2256" t="s">
        <v>5267</v>
      </c>
      <c r="D2256" t="s">
        <v>5059</v>
      </c>
      <c r="F2256" s="97" t="str">
        <f>IFERROR(VLOOKUP(A2256,'BPT List'!B:E,4,),"")</f>
        <v/>
      </c>
    </row>
    <row r="2257" spans="1:6" x14ac:dyDescent="0.3">
      <c r="A2257" t="s">
        <v>5268</v>
      </c>
      <c r="B2257" s="97">
        <f t="shared" si="35"/>
        <v>3953</v>
      </c>
      <c r="C2257" t="s">
        <v>5269</v>
      </c>
      <c r="D2257" t="s">
        <v>5059</v>
      </c>
      <c r="F2257" s="97" t="str">
        <f>IFERROR(VLOOKUP(A2257,'BPT List'!B:E,4,),"")</f>
        <v/>
      </c>
    </row>
    <row r="2258" spans="1:6" x14ac:dyDescent="0.3">
      <c r="A2258" t="s">
        <v>5270</v>
      </c>
      <c r="B2258" s="97">
        <f t="shared" si="35"/>
        <v>3954</v>
      </c>
      <c r="C2258" t="s">
        <v>5271</v>
      </c>
      <c r="D2258" t="s">
        <v>5059</v>
      </c>
      <c r="F2258" s="97" t="str">
        <f>IFERROR(VLOOKUP(A2258,'BPT List'!B:E,4,),"")</f>
        <v/>
      </c>
    </row>
    <row r="2259" spans="1:6" x14ac:dyDescent="0.3">
      <c r="A2259" t="s">
        <v>5272</v>
      </c>
      <c r="B2259" s="97">
        <f t="shared" si="35"/>
        <v>3957</v>
      </c>
      <c r="C2259" t="s">
        <v>5273</v>
      </c>
      <c r="D2259" t="s">
        <v>5059</v>
      </c>
      <c r="F2259" s="97" t="str">
        <f>IFERROR(VLOOKUP(A2259,'BPT List'!B:E,4,),"")</f>
        <v/>
      </c>
    </row>
    <row r="2260" spans="1:6" x14ac:dyDescent="0.3">
      <c r="A2260" t="s">
        <v>5274</v>
      </c>
      <c r="B2260" s="97">
        <f t="shared" si="35"/>
        <v>3958</v>
      </c>
      <c r="C2260" t="s">
        <v>5275</v>
      </c>
      <c r="D2260" t="s">
        <v>5059</v>
      </c>
      <c r="F2260" s="97" t="str">
        <f>IFERROR(VLOOKUP(A2260,'BPT List'!B:E,4,),"")</f>
        <v/>
      </c>
    </row>
    <row r="2261" spans="1:6" x14ac:dyDescent="0.3">
      <c r="A2261" t="s">
        <v>5276</v>
      </c>
      <c r="B2261" s="97">
        <f t="shared" si="35"/>
        <v>3959</v>
      </c>
      <c r="C2261" t="s">
        <v>5277</v>
      </c>
      <c r="D2261" t="s">
        <v>5059</v>
      </c>
      <c r="F2261" s="97" t="str">
        <f>IFERROR(VLOOKUP(A2261,'BPT List'!B:E,4,),"")</f>
        <v/>
      </c>
    </row>
    <row r="2262" spans="1:6" x14ac:dyDescent="0.3">
      <c r="A2262" t="s">
        <v>5278</v>
      </c>
      <c r="B2262" s="97">
        <f t="shared" si="35"/>
        <v>3962</v>
      </c>
      <c r="C2262" t="s">
        <v>5279</v>
      </c>
      <c r="D2262" t="s">
        <v>5059</v>
      </c>
      <c r="F2262" s="97" t="str">
        <f>IFERROR(VLOOKUP(A2262,'BPT List'!B:E,4,),"")</f>
        <v/>
      </c>
    </row>
    <row r="2263" spans="1:6" x14ac:dyDescent="0.3">
      <c r="A2263" t="s">
        <v>5280</v>
      </c>
      <c r="B2263" s="97">
        <f t="shared" si="35"/>
        <v>3965</v>
      </c>
      <c r="C2263" t="s">
        <v>5281</v>
      </c>
      <c r="D2263" t="s">
        <v>5059</v>
      </c>
      <c r="F2263" s="97" t="str">
        <f>IFERROR(VLOOKUP(A2263,'BPT List'!B:E,4,),"")</f>
        <v/>
      </c>
    </row>
    <row r="2264" spans="1:6" x14ac:dyDescent="0.3">
      <c r="A2264" t="s">
        <v>5282</v>
      </c>
      <c r="B2264" s="97">
        <f t="shared" si="35"/>
        <v>3968</v>
      </c>
      <c r="C2264" t="s">
        <v>5283</v>
      </c>
      <c r="D2264" t="s">
        <v>5059</v>
      </c>
      <c r="F2264" s="97" t="str">
        <f>IFERROR(VLOOKUP(A2264,'BPT List'!B:E,4,),"")</f>
        <v/>
      </c>
    </row>
    <row r="2265" spans="1:6" x14ac:dyDescent="0.3">
      <c r="A2265" t="s">
        <v>5284</v>
      </c>
      <c r="B2265" s="97">
        <f t="shared" si="35"/>
        <v>3970</v>
      </c>
      <c r="C2265" t="s">
        <v>5285</v>
      </c>
      <c r="D2265" t="s">
        <v>5059</v>
      </c>
      <c r="F2265" s="97" t="str">
        <f>IFERROR(VLOOKUP(A2265,'BPT List'!B:E,4,),"")</f>
        <v/>
      </c>
    </row>
    <row r="2266" spans="1:6" x14ac:dyDescent="0.3">
      <c r="A2266" t="s">
        <v>5286</v>
      </c>
      <c r="B2266" s="97">
        <f t="shared" si="35"/>
        <v>3973</v>
      </c>
      <c r="C2266" t="s">
        <v>5287</v>
      </c>
      <c r="D2266" t="s">
        <v>5059</v>
      </c>
      <c r="F2266" s="97" t="str">
        <f>IFERROR(VLOOKUP(A2266,'BPT List'!B:E,4,),"")</f>
        <v/>
      </c>
    </row>
    <row r="2267" spans="1:6" x14ac:dyDescent="0.3">
      <c r="A2267" t="s">
        <v>5288</v>
      </c>
      <c r="B2267" s="97">
        <f t="shared" si="35"/>
        <v>3977</v>
      </c>
      <c r="C2267" t="s">
        <v>5289</v>
      </c>
      <c r="D2267" t="s">
        <v>5059</v>
      </c>
      <c r="F2267" s="97" t="str">
        <f>IFERROR(VLOOKUP(A2267,'BPT List'!B:E,4,),"")</f>
        <v/>
      </c>
    </row>
    <row r="2268" spans="1:6" x14ac:dyDescent="0.3">
      <c r="A2268" t="s">
        <v>5290</v>
      </c>
      <c r="B2268" s="97">
        <f t="shared" si="35"/>
        <v>3979</v>
      </c>
      <c r="C2268" t="s">
        <v>5291</v>
      </c>
      <c r="D2268" t="s">
        <v>5059</v>
      </c>
      <c r="F2268" s="97" t="str">
        <f>IFERROR(VLOOKUP(A2268,'BPT List'!B:E,4,),"")</f>
        <v/>
      </c>
    </row>
    <row r="2269" spans="1:6" x14ac:dyDescent="0.3">
      <c r="A2269" t="s">
        <v>5292</v>
      </c>
      <c r="B2269" s="97">
        <f t="shared" si="35"/>
        <v>3981</v>
      </c>
      <c r="C2269" t="s">
        <v>5293</v>
      </c>
      <c r="D2269" t="s">
        <v>5059</v>
      </c>
      <c r="F2269" s="97" t="str">
        <f>IFERROR(VLOOKUP(A2269,'BPT List'!B:E,4,),"")</f>
        <v/>
      </c>
    </row>
    <row r="2270" spans="1:6" x14ac:dyDescent="0.3">
      <c r="A2270" t="s">
        <v>5294</v>
      </c>
      <c r="B2270" s="97">
        <f t="shared" si="35"/>
        <v>3982</v>
      </c>
      <c r="C2270" t="s">
        <v>5295</v>
      </c>
      <c r="D2270" t="s">
        <v>5059</v>
      </c>
      <c r="F2270" s="97" t="str">
        <f>IFERROR(VLOOKUP(A2270,'BPT List'!B:E,4,),"")</f>
        <v/>
      </c>
    </row>
    <row r="2271" spans="1:6" x14ac:dyDescent="0.3">
      <c r="A2271" t="s">
        <v>5296</v>
      </c>
      <c r="B2271" s="97">
        <f t="shared" si="35"/>
        <v>3986</v>
      </c>
      <c r="C2271" t="s">
        <v>5297</v>
      </c>
      <c r="D2271" t="s">
        <v>5059</v>
      </c>
      <c r="F2271" s="97" t="str">
        <f>IFERROR(VLOOKUP(A2271,'BPT List'!B:E,4,),"")</f>
        <v/>
      </c>
    </row>
    <row r="2272" spans="1:6" x14ac:dyDescent="0.3">
      <c r="A2272" t="s">
        <v>5298</v>
      </c>
      <c r="B2272" s="97">
        <f t="shared" si="35"/>
        <v>3988</v>
      </c>
      <c r="C2272" t="s">
        <v>5299</v>
      </c>
      <c r="D2272" t="s">
        <v>5059</v>
      </c>
      <c r="F2272" s="97" t="str">
        <f>IFERROR(VLOOKUP(A2272,'BPT List'!B:E,4,),"")</f>
        <v/>
      </c>
    </row>
    <row r="2273" spans="1:6" x14ac:dyDescent="0.3">
      <c r="A2273" t="s">
        <v>5300</v>
      </c>
      <c r="B2273" s="97">
        <f t="shared" si="35"/>
        <v>3992</v>
      </c>
      <c r="C2273" t="s">
        <v>5301</v>
      </c>
      <c r="D2273" t="s">
        <v>5059</v>
      </c>
      <c r="F2273" s="97" t="str">
        <f>IFERROR(VLOOKUP(A2273,'BPT List'!B:E,4,),"")</f>
        <v/>
      </c>
    </row>
    <row r="2274" spans="1:6" x14ac:dyDescent="0.3">
      <c r="A2274" t="s">
        <v>5302</v>
      </c>
      <c r="B2274" s="97">
        <f t="shared" si="35"/>
        <v>3993</v>
      </c>
      <c r="C2274" t="s">
        <v>5303</v>
      </c>
      <c r="D2274" t="s">
        <v>5059</v>
      </c>
      <c r="F2274" s="97" t="str">
        <f>IFERROR(VLOOKUP(A2274,'BPT List'!B:E,4,),"")</f>
        <v/>
      </c>
    </row>
    <row r="2275" spans="1:6" x14ac:dyDescent="0.3">
      <c r="A2275" t="s">
        <v>5304</v>
      </c>
      <c r="B2275" s="97">
        <f t="shared" si="35"/>
        <v>3997</v>
      </c>
      <c r="C2275" t="s">
        <v>5305</v>
      </c>
      <c r="D2275" t="s">
        <v>5059</v>
      </c>
      <c r="F2275" s="97" t="str">
        <f>IFERROR(VLOOKUP(A2275,'BPT List'!B:E,4,),"")</f>
        <v/>
      </c>
    </row>
    <row r="2276" spans="1:6" x14ac:dyDescent="0.3">
      <c r="A2276" t="s">
        <v>5306</v>
      </c>
      <c r="B2276" s="97">
        <f t="shared" si="35"/>
        <v>3998</v>
      </c>
      <c r="C2276" t="s">
        <v>5307</v>
      </c>
      <c r="D2276" t="s">
        <v>5059</v>
      </c>
      <c r="F2276" s="97" t="str">
        <f>IFERROR(VLOOKUP(A2276,'BPT List'!B:E,4,),"")</f>
        <v/>
      </c>
    </row>
    <row r="2277" spans="1:6" x14ac:dyDescent="0.3">
      <c r="A2277" t="s">
        <v>5308</v>
      </c>
      <c r="B2277" s="97">
        <f t="shared" si="35"/>
        <v>3999</v>
      </c>
      <c r="C2277" t="s">
        <v>5309</v>
      </c>
      <c r="D2277" t="s">
        <v>5059</v>
      </c>
      <c r="F2277" s="97" t="str">
        <f>IFERROR(VLOOKUP(A2277,'BPT List'!B:E,4,),"")</f>
        <v/>
      </c>
    </row>
    <row r="2278" spans="1:6" x14ac:dyDescent="0.3">
      <c r="A2278" t="s">
        <v>5310</v>
      </c>
      <c r="B2278" s="97">
        <f t="shared" si="35"/>
        <v>4000</v>
      </c>
      <c r="C2278" t="s">
        <v>5311</v>
      </c>
      <c r="D2278" t="s">
        <v>5059</v>
      </c>
      <c r="F2278" s="97" t="str">
        <f>IFERROR(VLOOKUP(A2278,'BPT List'!B:E,4,),"")</f>
        <v/>
      </c>
    </row>
    <row r="2279" spans="1:6" x14ac:dyDescent="0.3">
      <c r="A2279" t="s">
        <v>5312</v>
      </c>
      <c r="B2279" s="97">
        <f t="shared" si="35"/>
        <v>4001</v>
      </c>
      <c r="C2279" t="s">
        <v>5313</v>
      </c>
      <c r="D2279" t="s">
        <v>5059</v>
      </c>
      <c r="F2279" s="97" t="str">
        <f>IFERROR(VLOOKUP(A2279,'BPT List'!B:E,4,),"")</f>
        <v/>
      </c>
    </row>
    <row r="2280" spans="1:6" x14ac:dyDescent="0.3">
      <c r="A2280" t="s">
        <v>5314</v>
      </c>
      <c r="B2280" s="97">
        <f t="shared" si="35"/>
        <v>4002</v>
      </c>
      <c r="C2280" t="s">
        <v>5315</v>
      </c>
      <c r="D2280" t="s">
        <v>5059</v>
      </c>
      <c r="F2280" s="97" t="str">
        <f>IFERROR(VLOOKUP(A2280,'BPT List'!B:E,4,),"")</f>
        <v/>
      </c>
    </row>
    <row r="2281" spans="1:6" x14ac:dyDescent="0.3">
      <c r="A2281" t="s">
        <v>5316</v>
      </c>
      <c r="B2281" s="97">
        <f t="shared" si="35"/>
        <v>4005</v>
      </c>
      <c r="C2281" t="s">
        <v>5317</v>
      </c>
      <c r="D2281" t="s">
        <v>5059</v>
      </c>
      <c r="F2281" s="97" t="str">
        <f>IFERROR(VLOOKUP(A2281,'BPT List'!B:E,4,),"")</f>
        <v/>
      </c>
    </row>
    <row r="2282" spans="1:6" x14ac:dyDescent="0.3">
      <c r="A2282" t="s">
        <v>5318</v>
      </c>
      <c r="B2282" s="97">
        <f t="shared" si="35"/>
        <v>4009</v>
      </c>
      <c r="C2282" t="s">
        <v>5319</v>
      </c>
      <c r="D2282" t="s">
        <v>5059</v>
      </c>
      <c r="F2282" s="97" t="str">
        <f>IFERROR(VLOOKUP(A2282,'BPT List'!B:E,4,),"")</f>
        <v/>
      </c>
    </row>
    <row r="2283" spans="1:6" x14ac:dyDescent="0.3">
      <c r="A2283" t="s">
        <v>5320</v>
      </c>
      <c r="B2283" s="97">
        <f t="shared" si="35"/>
        <v>4011</v>
      </c>
      <c r="C2283" t="s">
        <v>5321</v>
      </c>
      <c r="D2283" t="s">
        <v>5059</v>
      </c>
      <c r="F2283" s="97" t="str">
        <f>IFERROR(VLOOKUP(A2283,'BPT List'!B:E,4,),"")</f>
        <v/>
      </c>
    </row>
    <row r="2284" spans="1:6" x14ac:dyDescent="0.3">
      <c r="A2284" t="s">
        <v>5322</v>
      </c>
      <c r="B2284" s="97">
        <f t="shared" si="35"/>
        <v>4012</v>
      </c>
      <c r="C2284" t="s">
        <v>5323</v>
      </c>
      <c r="D2284" t="s">
        <v>5059</v>
      </c>
      <c r="F2284" s="97" t="str">
        <f>IFERROR(VLOOKUP(A2284,'BPT List'!B:E,4,),"")</f>
        <v/>
      </c>
    </row>
    <row r="2285" spans="1:6" x14ac:dyDescent="0.3">
      <c r="A2285" t="s">
        <v>5324</v>
      </c>
      <c r="B2285" s="97">
        <f t="shared" si="35"/>
        <v>4013</v>
      </c>
      <c r="C2285" t="s">
        <v>5325</v>
      </c>
      <c r="D2285" t="s">
        <v>5059</v>
      </c>
      <c r="F2285" s="97" t="str">
        <f>IFERROR(VLOOKUP(A2285,'BPT List'!B:E,4,),"")</f>
        <v/>
      </c>
    </row>
    <row r="2286" spans="1:6" x14ac:dyDescent="0.3">
      <c r="A2286" t="s">
        <v>5326</v>
      </c>
      <c r="B2286" s="97">
        <f t="shared" si="35"/>
        <v>4014</v>
      </c>
      <c r="C2286" t="s">
        <v>5327</v>
      </c>
      <c r="D2286" t="s">
        <v>5059</v>
      </c>
      <c r="F2286" s="97" t="str">
        <f>IFERROR(VLOOKUP(A2286,'BPT List'!B:E,4,),"")</f>
        <v/>
      </c>
    </row>
    <row r="2287" spans="1:6" x14ac:dyDescent="0.3">
      <c r="A2287" t="s">
        <v>5328</v>
      </c>
      <c r="B2287" s="97">
        <f t="shared" si="35"/>
        <v>4020</v>
      </c>
      <c r="C2287" t="s">
        <v>5329</v>
      </c>
      <c r="D2287" t="s">
        <v>5059</v>
      </c>
      <c r="F2287" s="97" t="str">
        <f>IFERROR(VLOOKUP(A2287,'BPT List'!B:E,4,),"")</f>
        <v/>
      </c>
    </row>
    <row r="2288" spans="1:6" x14ac:dyDescent="0.3">
      <c r="A2288" t="s">
        <v>5330</v>
      </c>
      <c r="B2288" s="97">
        <f t="shared" si="35"/>
        <v>4023</v>
      </c>
      <c r="C2288" t="s">
        <v>5331</v>
      </c>
      <c r="D2288" t="s">
        <v>5059</v>
      </c>
      <c r="F2288" s="97" t="str">
        <f>IFERROR(VLOOKUP(A2288,'BPT List'!B:E,4,),"")</f>
        <v/>
      </c>
    </row>
    <row r="2289" spans="1:6" x14ac:dyDescent="0.3">
      <c r="A2289" t="s">
        <v>5332</v>
      </c>
      <c r="B2289" s="97">
        <f t="shared" si="35"/>
        <v>3734</v>
      </c>
      <c r="C2289" t="s">
        <v>5333</v>
      </c>
      <c r="D2289" t="s">
        <v>5059</v>
      </c>
      <c r="F2289" s="97" t="str">
        <f>IFERROR(VLOOKUP(A2289,'BPT List'!B:E,4,),"")</f>
        <v/>
      </c>
    </row>
    <row r="2290" spans="1:6" x14ac:dyDescent="0.3">
      <c r="A2290" t="s">
        <v>5334</v>
      </c>
      <c r="B2290" s="97">
        <f t="shared" si="35"/>
        <v>3735</v>
      </c>
      <c r="C2290" t="s">
        <v>5335</v>
      </c>
      <c r="D2290" t="s">
        <v>5059</v>
      </c>
      <c r="F2290" s="97" t="str">
        <f>IFERROR(VLOOKUP(A2290,'BPT List'!B:E,4,),"")</f>
        <v/>
      </c>
    </row>
    <row r="2291" spans="1:6" x14ac:dyDescent="0.3">
      <c r="A2291" t="s">
        <v>5336</v>
      </c>
      <c r="B2291" s="97">
        <f t="shared" si="35"/>
        <v>3736</v>
      </c>
      <c r="C2291" t="s">
        <v>5337</v>
      </c>
      <c r="D2291" t="s">
        <v>5059</v>
      </c>
      <c r="F2291" s="97" t="str">
        <f>IFERROR(VLOOKUP(A2291,'BPT List'!B:E,4,),"")</f>
        <v/>
      </c>
    </row>
    <row r="2292" spans="1:6" x14ac:dyDescent="0.3">
      <c r="A2292" t="s">
        <v>5338</v>
      </c>
      <c r="B2292" s="97">
        <f t="shared" si="35"/>
        <v>3738</v>
      </c>
      <c r="C2292" t="s">
        <v>5339</v>
      </c>
      <c r="D2292" t="s">
        <v>5059</v>
      </c>
      <c r="F2292" s="97" t="str">
        <f>IFERROR(VLOOKUP(A2292,'BPT List'!B:E,4,),"")</f>
        <v/>
      </c>
    </row>
    <row r="2293" spans="1:6" x14ac:dyDescent="0.3">
      <c r="A2293" t="s">
        <v>5340</v>
      </c>
      <c r="B2293" s="97">
        <f t="shared" si="35"/>
        <v>3739</v>
      </c>
      <c r="C2293" t="s">
        <v>5341</v>
      </c>
      <c r="D2293" t="s">
        <v>5059</v>
      </c>
      <c r="F2293" s="97" t="str">
        <f>IFERROR(VLOOKUP(A2293,'BPT List'!B:E,4,),"")</f>
        <v/>
      </c>
    </row>
    <row r="2294" spans="1:6" x14ac:dyDescent="0.3">
      <c r="A2294" t="s">
        <v>5342</v>
      </c>
      <c r="B2294" s="97">
        <f t="shared" si="35"/>
        <v>3746</v>
      </c>
      <c r="C2294" t="s">
        <v>5343</v>
      </c>
      <c r="D2294" t="s">
        <v>5059</v>
      </c>
      <c r="F2294" s="97" t="str">
        <f>IFERROR(VLOOKUP(A2294,'BPT List'!B:E,4,),"")</f>
        <v/>
      </c>
    </row>
    <row r="2295" spans="1:6" x14ac:dyDescent="0.3">
      <c r="A2295" t="s">
        <v>5344</v>
      </c>
      <c r="B2295" s="97">
        <f t="shared" si="35"/>
        <v>3748</v>
      </c>
      <c r="C2295" t="s">
        <v>5345</v>
      </c>
      <c r="D2295" t="s">
        <v>5059</v>
      </c>
      <c r="F2295" s="97" t="str">
        <f>IFERROR(VLOOKUP(A2295,'BPT List'!B:E,4,),"")</f>
        <v/>
      </c>
    </row>
    <row r="2296" spans="1:6" x14ac:dyDescent="0.3">
      <c r="A2296" t="s">
        <v>5346</v>
      </c>
      <c r="B2296" s="97">
        <f t="shared" si="35"/>
        <v>3751</v>
      </c>
      <c r="C2296" t="s">
        <v>5347</v>
      </c>
      <c r="D2296" t="s">
        <v>5059</v>
      </c>
      <c r="F2296" s="97" t="str">
        <f>IFERROR(VLOOKUP(A2296,'BPT List'!B:E,4,),"")</f>
        <v/>
      </c>
    </row>
    <row r="2297" spans="1:6" x14ac:dyDescent="0.3">
      <c r="A2297" t="s">
        <v>5348</v>
      </c>
      <c r="B2297" s="97">
        <f t="shared" si="35"/>
        <v>3753</v>
      </c>
      <c r="C2297" t="s">
        <v>5349</v>
      </c>
      <c r="D2297" t="s">
        <v>5059</v>
      </c>
      <c r="F2297" s="97" t="str">
        <f>IFERROR(VLOOKUP(A2297,'BPT List'!B:E,4,),"")</f>
        <v/>
      </c>
    </row>
    <row r="2298" spans="1:6" x14ac:dyDescent="0.3">
      <c r="A2298" t="s">
        <v>5350</v>
      </c>
      <c r="B2298" s="97">
        <f t="shared" si="35"/>
        <v>3756</v>
      </c>
      <c r="C2298" t="s">
        <v>5351</v>
      </c>
      <c r="D2298" t="s">
        <v>5059</v>
      </c>
      <c r="F2298" s="97" t="str">
        <f>IFERROR(VLOOKUP(A2298,'BPT List'!B:E,4,),"")</f>
        <v/>
      </c>
    </row>
    <row r="2299" spans="1:6" x14ac:dyDescent="0.3">
      <c r="A2299" t="s">
        <v>5352</v>
      </c>
      <c r="B2299" s="97">
        <f t="shared" si="35"/>
        <v>3757</v>
      </c>
      <c r="C2299" t="s">
        <v>5353</v>
      </c>
      <c r="D2299" t="s">
        <v>5059</v>
      </c>
      <c r="F2299" s="97" t="str">
        <f>IFERROR(VLOOKUP(A2299,'BPT List'!B:E,4,),"")</f>
        <v/>
      </c>
    </row>
    <row r="2300" spans="1:6" x14ac:dyDescent="0.3">
      <c r="A2300" t="s">
        <v>5354</v>
      </c>
      <c r="B2300" s="97">
        <f t="shared" si="35"/>
        <v>3760</v>
      </c>
      <c r="C2300" t="s">
        <v>5355</v>
      </c>
      <c r="D2300" t="s">
        <v>5059</v>
      </c>
      <c r="F2300" s="97" t="str">
        <f>IFERROR(VLOOKUP(A2300,'BPT List'!B:E,4,),"")</f>
        <v/>
      </c>
    </row>
    <row r="2301" spans="1:6" x14ac:dyDescent="0.3">
      <c r="A2301" t="s">
        <v>5356</v>
      </c>
      <c r="B2301" s="97">
        <f t="shared" si="35"/>
        <v>3761</v>
      </c>
      <c r="C2301" t="s">
        <v>5357</v>
      </c>
      <c r="D2301" t="s">
        <v>5059</v>
      </c>
      <c r="F2301" s="97" t="str">
        <f>IFERROR(VLOOKUP(A2301,'BPT List'!B:E,4,),"")</f>
        <v/>
      </c>
    </row>
    <row r="2302" spans="1:6" x14ac:dyDescent="0.3">
      <c r="A2302" t="s">
        <v>5358</v>
      </c>
      <c r="B2302" s="97">
        <f t="shared" si="35"/>
        <v>3764</v>
      </c>
      <c r="C2302" t="s">
        <v>5359</v>
      </c>
      <c r="D2302" t="s">
        <v>5059</v>
      </c>
      <c r="F2302" s="97" t="str">
        <f>IFERROR(VLOOKUP(A2302,'BPT List'!B:E,4,),"")</f>
        <v/>
      </c>
    </row>
    <row r="2303" spans="1:6" x14ac:dyDescent="0.3">
      <c r="A2303" t="s">
        <v>5360</v>
      </c>
      <c r="B2303" s="97">
        <f t="shared" si="35"/>
        <v>3767</v>
      </c>
      <c r="C2303" t="s">
        <v>5361</v>
      </c>
      <c r="D2303" t="s">
        <v>5059</v>
      </c>
      <c r="F2303" s="97" t="str">
        <f>IFERROR(VLOOKUP(A2303,'BPT List'!B:E,4,),"")</f>
        <v/>
      </c>
    </row>
    <row r="2304" spans="1:6" x14ac:dyDescent="0.3">
      <c r="A2304" t="s">
        <v>5362</v>
      </c>
      <c r="B2304" s="97">
        <f t="shared" si="35"/>
        <v>3769</v>
      </c>
      <c r="C2304" t="s">
        <v>5363</v>
      </c>
      <c r="D2304" t="s">
        <v>5059</v>
      </c>
      <c r="F2304" s="97" t="str">
        <f>IFERROR(VLOOKUP(A2304,'BPT List'!B:E,4,),"")</f>
        <v/>
      </c>
    </row>
    <row r="2305" spans="1:6" x14ac:dyDescent="0.3">
      <c r="A2305" t="s">
        <v>5364</v>
      </c>
      <c r="B2305" s="97">
        <f t="shared" si="35"/>
        <v>3770</v>
      </c>
      <c r="C2305" t="s">
        <v>5365</v>
      </c>
      <c r="D2305" t="s">
        <v>5059</v>
      </c>
      <c r="F2305" s="97" t="str">
        <f>IFERROR(VLOOKUP(A2305,'BPT List'!B:E,4,),"")</f>
        <v/>
      </c>
    </row>
    <row r="2306" spans="1:6" x14ac:dyDescent="0.3">
      <c r="A2306" t="s">
        <v>5366</v>
      </c>
      <c r="B2306" s="97">
        <f t="shared" si="35"/>
        <v>3772</v>
      </c>
      <c r="C2306" t="s">
        <v>5367</v>
      </c>
      <c r="D2306" t="s">
        <v>5059</v>
      </c>
      <c r="F2306" s="97" t="str">
        <f>IFERROR(VLOOKUP(A2306,'BPT List'!B:E,4,),"")</f>
        <v/>
      </c>
    </row>
    <row r="2307" spans="1:6" x14ac:dyDescent="0.3">
      <c r="A2307" t="s">
        <v>5368</v>
      </c>
      <c r="B2307" s="97">
        <f t="shared" ref="B2307:B2370" si="36">VALUE(RIGHT(A2307,4))</f>
        <v>3773</v>
      </c>
      <c r="C2307" t="s">
        <v>5369</v>
      </c>
      <c r="D2307" t="s">
        <v>5059</v>
      </c>
      <c r="F2307" s="97" t="str">
        <f>IFERROR(VLOOKUP(A2307,'BPT List'!B:E,4,),"")</f>
        <v/>
      </c>
    </row>
    <row r="2308" spans="1:6" x14ac:dyDescent="0.3">
      <c r="A2308" t="s">
        <v>5370</v>
      </c>
      <c r="B2308" s="97">
        <f t="shared" si="36"/>
        <v>3774</v>
      </c>
      <c r="C2308" t="s">
        <v>5371</v>
      </c>
      <c r="D2308" t="s">
        <v>5059</v>
      </c>
      <c r="F2308" s="97" t="str">
        <f>IFERROR(VLOOKUP(A2308,'BPT List'!B:E,4,),"")</f>
        <v/>
      </c>
    </row>
    <row r="2309" spans="1:6" x14ac:dyDescent="0.3">
      <c r="A2309" t="s">
        <v>5372</v>
      </c>
      <c r="B2309" s="97">
        <f t="shared" si="36"/>
        <v>3776</v>
      </c>
      <c r="C2309" t="s">
        <v>5373</v>
      </c>
      <c r="D2309" t="s">
        <v>5059</v>
      </c>
      <c r="F2309" s="97" t="str">
        <f>IFERROR(VLOOKUP(A2309,'BPT List'!B:E,4,),"")</f>
        <v/>
      </c>
    </row>
    <row r="2310" spans="1:6" x14ac:dyDescent="0.3">
      <c r="A2310" t="s">
        <v>5374</v>
      </c>
      <c r="B2310" s="97">
        <f t="shared" si="36"/>
        <v>3779</v>
      </c>
      <c r="C2310" t="s">
        <v>5375</v>
      </c>
      <c r="D2310" t="s">
        <v>5059</v>
      </c>
      <c r="F2310" s="97" t="str">
        <f>IFERROR(VLOOKUP(A2310,'BPT List'!B:E,4,),"")</f>
        <v/>
      </c>
    </row>
    <row r="2311" spans="1:6" x14ac:dyDescent="0.3">
      <c r="A2311" t="s">
        <v>5376</v>
      </c>
      <c r="B2311" s="97">
        <f t="shared" si="36"/>
        <v>3783</v>
      </c>
      <c r="C2311" t="s">
        <v>5377</v>
      </c>
      <c r="D2311" t="s">
        <v>5059</v>
      </c>
      <c r="F2311" s="97" t="str">
        <f>IFERROR(VLOOKUP(A2311,'BPT List'!B:E,4,),"")</f>
        <v/>
      </c>
    </row>
    <row r="2312" spans="1:6" x14ac:dyDescent="0.3">
      <c r="A2312" t="s">
        <v>5378</v>
      </c>
      <c r="B2312" s="97">
        <f t="shared" si="36"/>
        <v>3786</v>
      </c>
      <c r="C2312" t="s">
        <v>5379</v>
      </c>
      <c r="D2312" t="s">
        <v>5059</v>
      </c>
      <c r="F2312" s="97" t="str">
        <f>IFERROR(VLOOKUP(A2312,'BPT List'!B:E,4,),"")</f>
        <v/>
      </c>
    </row>
    <row r="2313" spans="1:6" x14ac:dyDescent="0.3">
      <c r="A2313" t="s">
        <v>5380</v>
      </c>
      <c r="B2313" s="97">
        <f t="shared" si="36"/>
        <v>3787</v>
      </c>
      <c r="C2313" t="s">
        <v>5381</v>
      </c>
      <c r="D2313" t="s">
        <v>5059</v>
      </c>
      <c r="F2313" s="97" t="str">
        <f>IFERROR(VLOOKUP(A2313,'BPT List'!B:E,4,),"")</f>
        <v/>
      </c>
    </row>
    <row r="2314" spans="1:6" x14ac:dyDescent="0.3">
      <c r="A2314" t="s">
        <v>5382</v>
      </c>
      <c r="B2314" s="97">
        <f t="shared" si="36"/>
        <v>3793</v>
      </c>
      <c r="C2314" t="s">
        <v>5383</v>
      </c>
      <c r="D2314" t="s">
        <v>5059</v>
      </c>
      <c r="F2314" s="97" t="str">
        <f>IFERROR(VLOOKUP(A2314,'BPT List'!B:E,4,),"")</f>
        <v/>
      </c>
    </row>
    <row r="2315" spans="1:6" x14ac:dyDescent="0.3">
      <c r="A2315" t="s">
        <v>5384</v>
      </c>
      <c r="B2315" s="97">
        <f t="shared" si="36"/>
        <v>3794</v>
      </c>
      <c r="C2315" t="s">
        <v>5385</v>
      </c>
      <c r="D2315" t="s">
        <v>5059</v>
      </c>
      <c r="F2315" s="97" t="str">
        <f>IFERROR(VLOOKUP(A2315,'BPT List'!B:E,4,),"")</f>
        <v/>
      </c>
    </row>
    <row r="2316" spans="1:6" x14ac:dyDescent="0.3">
      <c r="A2316" t="s">
        <v>5386</v>
      </c>
      <c r="B2316" s="97">
        <f t="shared" si="36"/>
        <v>3795</v>
      </c>
      <c r="C2316" t="s">
        <v>5387</v>
      </c>
      <c r="D2316" t="s">
        <v>5059</v>
      </c>
      <c r="F2316" s="97" t="str">
        <f>IFERROR(VLOOKUP(A2316,'BPT List'!B:E,4,),"")</f>
        <v/>
      </c>
    </row>
    <row r="2317" spans="1:6" x14ac:dyDescent="0.3">
      <c r="A2317" t="s">
        <v>5388</v>
      </c>
      <c r="B2317" s="97">
        <f t="shared" si="36"/>
        <v>3796</v>
      </c>
      <c r="C2317" t="s">
        <v>5389</v>
      </c>
      <c r="D2317" t="s">
        <v>5059</v>
      </c>
      <c r="F2317" s="97" t="str">
        <f>IFERROR(VLOOKUP(A2317,'BPT List'!B:E,4,),"")</f>
        <v/>
      </c>
    </row>
    <row r="2318" spans="1:6" x14ac:dyDescent="0.3">
      <c r="A2318" t="s">
        <v>5390</v>
      </c>
      <c r="B2318" s="97">
        <f t="shared" si="36"/>
        <v>3800</v>
      </c>
      <c r="C2318" t="s">
        <v>5391</v>
      </c>
      <c r="D2318" t="s">
        <v>5059</v>
      </c>
      <c r="F2318" s="97" t="str">
        <f>IFERROR(VLOOKUP(A2318,'BPT List'!B:E,4,),"")</f>
        <v/>
      </c>
    </row>
    <row r="2319" spans="1:6" x14ac:dyDescent="0.3">
      <c r="A2319" t="s">
        <v>5392</v>
      </c>
      <c r="B2319" s="97">
        <f t="shared" si="36"/>
        <v>3803</v>
      </c>
      <c r="C2319" t="s">
        <v>5393</v>
      </c>
      <c r="D2319" t="s">
        <v>5059</v>
      </c>
      <c r="F2319" s="97" t="str">
        <f>IFERROR(VLOOKUP(A2319,'BPT List'!B:E,4,),"")</f>
        <v/>
      </c>
    </row>
    <row r="2320" spans="1:6" x14ac:dyDescent="0.3">
      <c r="A2320" t="s">
        <v>5394</v>
      </c>
      <c r="B2320" s="97">
        <f t="shared" si="36"/>
        <v>3805</v>
      </c>
      <c r="C2320" t="s">
        <v>5395</v>
      </c>
      <c r="D2320" t="s">
        <v>5059</v>
      </c>
      <c r="F2320" s="97" t="str">
        <f>IFERROR(VLOOKUP(A2320,'BPT List'!B:E,4,),"")</f>
        <v/>
      </c>
    </row>
    <row r="2321" spans="1:6" x14ac:dyDescent="0.3">
      <c r="A2321" t="s">
        <v>5396</v>
      </c>
      <c r="B2321" s="97">
        <f t="shared" si="36"/>
        <v>3807</v>
      </c>
      <c r="C2321" t="s">
        <v>5397</v>
      </c>
      <c r="D2321" t="s">
        <v>5059</v>
      </c>
      <c r="F2321" s="97" t="str">
        <f>IFERROR(VLOOKUP(A2321,'BPT List'!B:E,4,),"")</f>
        <v/>
      </c>
    </row>
    <row r="2322" spans="1:6" x14ac:dyDescent="0.3">
      <c r="A2322" t="s">
        <v>5398</v>
      </c>
      <c r="B2322" s="97">
        <f t="shared" si="36"/>
        <v>3810</v>
      </c>
      <c r="C2322" t="s">
        <v>5399</v>
      </c>
      <c r="D2322" t="s">
        <v>5059</v>
      </c>
      <c r="F2322" s="97" t="str">
        <f>IFERROR(VLOOKUP(A2322,'BPT List'!B:E,4,),"")</f>
        <v/>
      </c>
    </row>
    <row r="2323" spans="1:6" x14ac:dyDescent="0.3">
      <c r="A2323" t="s">
        <v>5400</v>
      </c>
      <c r="B2323" s="97">
        <f t="shared" si="36"/>
        <v>3811</v>
      </c>
      <c r="C2323" t="s">
        <v>5401</v>
      </c>
      <c r="D2323" t="s">
        <v>5059</v>
      </c>
      <c r="F2323" s="97" t="str">
        <f>IFERROR(VLOOKUP(A2323,'BPT List'!B:E,4,),"")</f>
        <v/>
      </c>
    </row>
    <row r="2324" spans="1:6" x14ac:dyDescent="0.3">
      <c r="A2324" t="s">
        <v>5402</v>
      </c>
      <c r="B2324" s="97">
        <f t="shared" si="36"/>
        <v>3812</v>
      </c>
      <c r="C2324" t="s">
        <v>5403</v>
      </c>
      <c r="D2324" t="s">
        <v>5059</v>
      </c>
      <c r="F2324" s="97" t="str">
        <f>IFERROR(VLOOKUP(A2324,'BPT List'!B:E,4,),"")</f>
        <v/>
      </c>
    </row>
    <row r="2325" spans="1:6" x14ac:dyDescent="0.3">
      <c r="A2325" t="s">
        <v>5404</v>
      </c>
      <c r="B2325" s="97">
        <f t="shared" si="36"/>
        <v>3815</v>
      </c>
      <c r="C2325" t="s">
        <v>5405</v>
      </c>
      <c r="D2325" t="s">
        <v>5059</v>
      </c>
      <c r="F2325" s="97" t="str">
        <f>IFERROR(VLOOKUP(A2325,'BPT List'!B:E,4,),"")</f>
        <v/>
      </c>
    </row>
    <row r="2326" spans="1:6" x14ac:dyDescent="0.3">
      <c r="A2326" t="s">
        <v>5406</v>
      </c>
      <c r="B2326" s="97">
        <f t="shared" si="36"/>
        <v>3816</v>
      </c>
      <c r="C2326" t="s">
        <v>5407</v>
      </c>
      <c r="D2326" t="s">
        <v>5059</v>
      </c>
      <c r="F2326" s="97" t="str">
        <f>IFERROR(VLOOKUP(A2326,'BPT List'!B:E,4,),"")</f>
        <v/>
      </c>
    </row>
    <row r="2327" spans="1:6" x14ac:dyDescent="0.3">
      <c r="A2327" t="s">
        <v>5408</v>
      </c>
      <c r="B2327" s="97">
        <f t="shared" si="36"/>
        <v>3818</v>
      </c>
      <c r="C2327" t="s">
        <v>5409</v>
      </c>
      <c r="D2327" t="s">
        <v>5059</v>
      </c>
      <c r="F2327" s="97" t="str">
        <f>IFERROR(VLOOKUP(A2327,'BPT List'!B:E,4,),"")</f>
        <v/>
      </c>
    </row>
    <row r="2328" spans="1:6" x14ac:dyDescent="0.3">
      <c r="A2328" t="s">
        <v>5410</v>
      </c>
      <c r="B2328" s="97">
        <f t="shared" si="36"/>
        <v>3820</v>
      </c>
      <c r="C2328" t="s">
        <v>5411</v>
      </c>
      <c r="D2328" t="s">
        <v>5059</v>
      </c>
      <c r="F2328" s="97" t="str">
        <f>IFERROR(VLOOKUP(A2328,'BPT List'!B:E,4,),"")</f>
        <v/>
      </c>
    </row>
    <row r="2329" spans="1:6" x14ac:dyDescent="0.3">
      <c r="A2329" t="s">
        <v>5412</v>
      </c>
      <c r="B2329" s="97">
        <f t="shared" si="36"/>
        <v>3822</v>
      </c>
      <c r="C2329" t="s">
        <v>5413</v>
      </c>
      <c r="D2329" t="s">
        <v>5059</v>
      </c>
      <c r="F2329" s="97" t="str">
        <f>IFERROR(VLOOKUP(A2329,'BPT List'!B:E,4,),"")</f>
        <v/>
      </c>
    </row>
    <row r="2330" spans="1:6" x14ac:dyDescent="0.3">
      <c r="A2330" t="s">
        <v>5414</v>
      </c>
      <c r="B2330" s="97">
        <f t="shared" si="36"/>
        <v>3823</v>
      </c>
      <c r="C2330" t="s">
        <v>5415</v>
      </c>
      <c r="D2330" t="s">
        <v>5059</v>
      </c>
      <c r="F2330" s="97" t="str">
        <f>IFERROR(VLOOKUP(A2330,'BPT List'!B:E,4,),"")</f>
        <v/>
      </c>
    </row>
    <row r="2331" spans="1:6" x14ac:dyDescent="0.3">
      <c r="A2331" t="s">
        <v>5416</v>
      </c>
      <c r="B2331" s="97">
        <f t="shared" si="36"/>
        <v>3825</v>
      </c>
      <c r="C2331" t="s">
        <v>5417</v>
      </c>
      <c r="D2331" t="s">
        <v>5059</v>
      </c>
      <c r="F2331" s="97" t="str">
        <f>IFERROR(VLOOKUP(A2331,'BPT List'!B:E,4,),"")</f>
        <v/>
      </c>
    </row>
    <row r="2332" spans="1:6" x14ac:dyDescent="0.3">
      <c r="A2332" t="s">
        <v>5418</v>
      </c>
      <c r="B2332" s="97">
        <f t="shared" si="36"/>
        <v>3827</v>
      </c>
      <c r="C2332" t="s">
        <v>5419</v>
      </c>
      <c r="D2332" t="s">
        <v>5059</v>
      </c>
      <c r="F2332" s="97" t="str">
        <f>IFERROR(VLOOKUP(A2332,'BPT List'!B:E,4,),"")</f>
        <v/>
      </c>
    </row>
    <row r="2333" spans="1:6" x14ac:dyDescent="0.3">
      <c r="A2333" t="s">
        <v>5420</v>
      </c>
      <c r="B2333" s="97">
        <f t="shared" si="36"/>
        <v>3829</v>
      </c>
      <c r="C2333" t="s">
        <v>5421</v>
      </c>
      <c r="D2333" t="s">
        <v>5059</v>
      </c>
      <c r="F2333" s="97" t="str">
        <f>IFERROR(VLOOKUP(A2333,'BPT List'!B:E,4,),"")</f>
        <v/>
      </c>
    </row>
    <row r="2334" spans="1:6" x14ac:dyDescent="0.3">
      <c r="A2334" t="s">
        <v>5422</v>
      </c>
      <c r="B2334" s="97">
        <f t="shared" si="36"/>
        <v>3830</v>
      </c>
      <c r="C2334" t="s">
        <v>5423</v>
      </c>
      <c r="D2334" t="s">
        <v>5059</v>
      </c>
      <c r="F2334" s="97" t="str">
        <f>IFERROR(VLOOKUP(A2334,'BPT List'!B:E,4,),"")</f>
        <v/>
      </c>
    </row>
    <row r="2335" spans="1:6" x14ac:dyDescent="0.3">
      <c r="A2335" t="s">
        <v>5424</v>
      </c>
      <c r="B2335" s="97">
        <f t="shared" si="36"/>
        <v>3831</v>
      </c>
      <c r="C2335" t="s">
        <v>5425</v>
      </c>
      <c r="D2335" t="s">
        <v>5059</v>
      </c>
      <c r="F2335" s="97" t="str">
        <f>IFERROR(VLOOKUP(A2335,'BPT List'!B:E,4,),"")</f>
        <v/>
      </c>
    </row>
    <row r="2336" spans="1:6" x14ac:dyDescent="0.3">
      <c r="A2336" t="s">
        <v>5426</v>
      </c>
      <c r="B2336" s="97">
        <f t="shared" si="36"/>
        <v>3834</v>
      </c>
      <c r="C2336" t="s">
        <v>5427</v>
      </c>
      <c r="D2336" t="s">
        <v>5059</v>
      </c>
      <c r="F2336" s="97" t="str">
        <f>IFERROR(VLOOKUP(A2336,'BPT List'!B:E,4,),"")</f>
        <v/>
      </c>
    </row>
    <row r="2337" spans="1:6" x14ac:dyDescent="0.3">
      <c r="A2337" t="s">
        <v>5428</v>
      </c>
      <c r="B2337" s="97">
        <f t="shared" si="36"/>
        <v>3837</v>
      </c>
      <c r="C2337" t="s">
        <v>5429</v>
      </c>
      <c r="D2337" t="s">
        <v>5059</v>
      </c>
      <c r="F2337" s="97" t="str">
        <f>IFERROR(VLOOKUP(A2337,'BPT List'!B:E,4,),"")</f>
        <v/>
      </c>
    </row>
    <row r="2338" spans="1:6" x14ac:dyDescent="0.3">
      <c r="A2338" t="s">
        <v>5430</v>
      </c>
      <c r="B2338" s="97">
        <f t="shared" si="36"/>
        <v>3839</v>
      </c>
      <c r="C2338" t="s">
        <v>5431</v>
      </c>
      <c r="D2338" t="s">
        <v>5059</v>
      </c>
      <c r="F2338" s="97" t="str">
        <f>IFERROR(VLOOKUP(A2338,'BPT List'!B:E,4,),"")</f>
        <v/>
      </c>
    </row>
    <row r="2339" spans="1:6" x14ac:dyDescent="0.3">
      <c r="A2339" t="s">
        <v>5432</v>
      </c>
      <c r="B2339" s="97">
        <f t="shared" si="36"/>
        <v>3840</v>
      </c>
      <c r="C2339" t="s">
        <v>5433</v>
      </c>
      <c r="D2339" t="s">
        <v>5059</v>
      </c>
      <c r="F2339" s="97" t="str">
        <f>IFERROR(VLOOKUP(A2339,'BPT List'!B:E,4,),"")</f>
        <v/>
      </c>
    </row>
    <row r="2340" spans="1:6" x14ac:dyDescent="0.3">
      <c r="A2340" t="s">
        <v>5434</v>
      </c>
      <c r="B2340" s="97">
        <f t="shared" si="36"/>
        <v>3842</v>
      </c>
      <c r="C2340" t="s">
        <v>5435</v>
      </c>
      <c r="D2340" t="s">
        <v>5059</v>
      </c>
      <c r="F2340" s="97" t="str">
        <f>IFERROR(VLOOKUP(A2340,'BPT List'!B:E,4,),"")</f>
        <v/>
      </c>
    </row>
    <row r="2341" spans="1:6" x14ac:dyDescent="0.3">
      <c r="A2341" t="s">
        <v>5436</v>
      </c>
      <c r="B2341" s="97">
        <f t="shared" si="36"/>
        <v>3843</v>
      </c>
      <c r="C2341" t="s">
        <v>5437</v>
      </c>
      <c r="D2341" t="s">
        <v>5059</v>
      </c>
      <c r="F2341" s="97" t="str">
        <f>IFERROR(VLOOKUP(A2341,'BPT List'!B:E,4,),"")</f>
        <v/>
      </c>
    </row>
    <row r="2342" spans="1:6" x14ac:dyDescent="0.3">
      <c r="A2342" t="s">
        <v>5438</v>
      </c>
      <c r="B2342" s="97">
        <f t="shared" si="36"/>
        <v>3844</v>
      </c>
      <c r="C2342" t="s">
        <v>5439</v>
      </c>
      <c r="D2342" t="s">
        <v>5059</v>
      </c>
      <c r="F2342" s="97" t="str">
        <f>IFERROR(VLOOKUP(A2342,'BPT List'!B:E,4,),"")</f>
        <v/>
      </c>
    </row>
    <row r="2343" spans="1:6" x14ac:dyDescent="0.3">
      <c r="A2343" t="s">
        <v>5440</v>
      </c>
      <c r="B2343" s="97">
        <f t="shared" si="36"/>
        <v>3845</v>
      </c>
      <c r="C2343" t="s">
        <v>5441</v>
      </c>
      <c r="D2343" t="s">
        <v>5059</v>
      </c>
      <c r="F2343" s="97" t="str">
        <f>IFERROR(VLOOKUP(A2343,'BPT List'!B:E,4,),"")</f>
        <v/>
      </c>
    </row>
    <row r="2344" spans="1:6" x14ac:dyDescent="0.3">
      <c r="A2344" t="s">
        <v>5442</v>
      </c>
      <c r="B2344" s="97">
        <f t="shared" si="36"/>
        <v>3846</v>
      </c>
      <c r="C2344" t="s">
        <v>5443</v>
      </c>
      <c r="D2344" t="s">
        <v>5059</v>
      </c>
      <c r="F2344" s="97" t="str">
        <f>IFERROR(VLOOKUP(A2344,'BPT List'!B:E,4,),"")</f>
        <v/>
      </c>
    </row>
    <row r="2345" spans="1:6" x14ac:dyDescent="0.3">
      <c r="A2345" t="s">
        <v>5444</v>
      </c>
      <c r="B2345" s="97">
        <f t="shared" si="36"/>
        <v>3847</v>
      </c>
      <c r="C2345" t="s">
        <v>5445</v>
      </c>
      <c r="D2345" t="s">
        <v>5059</v>
      </c>
      <c r="F2345" s="97" t="str">
        <f>IFERROR(VLOOKUP(A2345,'BPT List'!B:E,4,),"")</f>
        <v/>
      </c>
    </row>
    <row r="2346" spans="1:6" x14ac:dyDescent="0.3">
      <c r="A2346" t="s">
        <v>5446</v>
      </c>
      <c r="B2346" s="97">
        <f t="shared" si="36"/>
        <v>3848</v>
      </c>
      <c r="C2346" t="s">
        <v>5447</v>
      </c>
      <c r="D2346" t="s">
        <v>5059</v>
      </c>
      <c r="F2346" s="97" t="str">
        <f>IFERROR(VLOOKUP(A2346,'BPT List'!B:E,4,),"")</f>
        <v/>
      </c>
    </row>
    <row r="2347" spans="1:6" x14ac:dyDescent="0.3">
      <c r="A2347" t="s">
        <v>5448</v>
      </c>
      <c r="B2347" s="97">
        <f t="shared" si="36"/>
        <v>3850</v>
      </c>
      <c r="C2347" t="s">
        <v>5449</v>
      </c>
      <c r="D2347" t="s">
        <v>5059</v>
      </c>
      <c r="F2347" s="97" t="str">
        <f>IFERROR(VLOOKUP(A2347,'BPT List'!B:E,4,),"")</f>
        <v/>
      </c>
    </row>
    <row r="2348" spans="1:6" x14ac:dyDescent="0.3">
      <c r="A2348" t="s">
        <v>5450</v>
      </c>
      <c r="B2348" s="97">
        <f t="shared" si="36"/>
        <v>3852</v>
      </c>
      <c r="C2348" t="s">
        <v>5451</v>
      </c>
      <c r="D2348" t="s">
        <v>5059</v>
      </c>
      <c r="F2348" s="97" t="str">
        <f>IFERROR(VLOOKUP(A2348,'BPT List'!B:E,4,),"")</f>
        <v/>
      </c>
    </row>
    <row r="2349" spans="1:6" x14ac:dyDescent="0.3">
      <c r="A2349" t="s">
        <v>5452</v>
      </c>
      <c r="B2349" s="97">
        <f t="shared" si="36"/>
        <v>3853</v>
      </c>
      <c r="C2349" t="s">
        <v>5453</v>
      </c>
      <c r="D2349" t="s">
        <v>5059</v>
      </c>
      <c r="F2349" s="97" t="str">
        <f>IFERROR(VLOOKUP(A2349,'BPT List'!B:E,4,),"")</f>
        <v/>
      </c>
    </row>
    <row r="2350" spans="1:6" x14ac:dyDescent="0.3">
      <c r="A2350" t="s">
        <v>5454</v>
      </c>
      <c r="B2350" s="97">
        <f t="shared" si="36"/>
        <v>3857</v>
      </c>
      <c r="C2350" t="s">
        <v>5455</v>
      </c>
      <c r="D2350" t="s">
        <v>5059</v>
      </c>
      <c r="F2350" s="97" t="str">
        <f>IFERROR(VLOOKUP(A2350,'BPT List'!B:E,4,),"")</f>
        <v/>
      </c>
    </row>
    <row r="2351" spans="1:6" x14ac:dyDescent="0.3">
      <c r="A2351" t="s">
        <v>5456</v>
      </c>
      <c r="B2351" s="97">
        <f t="shared" si="36"/>
        <v>3860</v>
      </c>
      <c r="C2351" t="s">
        <v>5457</v>
      </c>
      <c r="D2351" t="s">
        <v>5059</v>
      </c>
      <c r="F2351" s="97" t="str">
        <f>IFERROR(VLOOKUP(A2351,'BPT List'!B:E,4,),"")</f>
        <v/>
      </c>
    </row>
    <row r="2352" spans="1:6" x14ac:dyDescent="0.3">
      <c r="A2352" t="s">
        <v>5458</v>
      </c>
      <c r="B2352" s="97">
        <f t="shared" si="36"/>
        <v>3861</v>
      </c>
      <c r="C2352" t="s">
        <v>5459</v>
      </c>
      <c r="D2352" t="s">
        <v>5059</v>
      </c>
      <c r="F2352" s="97" t="str">
        <f>IFERROR(VLOOKUP(A2352,'BPT List'!B:E,4,),"")</f>
        <v/>
      </c>
    </row>
    <row r="2353" spans="1:6" x14ac:dyDescent="0.3">
      <c r="A2353" t="s">
        <v>5460</v>
      </c>
      <c r="B2353" s="97">
        <f t="shared" si="36"/>
        <v>3863</v>
      </c>
      <c r="C2353" t="s">
        <v>5461</v>
      </c>
      <c r="D2353" t="s">
        <v>5059</v>
      </c>
      <c r="F2353" s="97" t="str">
        <f>IFERROR(VLOOKUP(A2353,'BPT List'!B:E,4,),"")</f>
        <v/>
      </c>
    </row>
    <row r="2354" spans="1:6" x14ac:dyDescent="0.3">
      <c r="A2354" t="s">
        <v>5462</v>
      </c>
      <c r="B2354" s="97">
        <f t="shared" si="36"/>
        <v>3865</v>
      </c>
      <c r="C2354" t="s">
        <v>5463</v>
      </c>
      <c r="D2354" t="s">
        <v>5059</v>
      </c>
      <c r="F2354" s="97" t="str">
        <f>IFERROR(VLOOKUP(A2354,'BPT List'!B:E,4,),"")</f>
        <v/>
      </c>
    </row>
    <row r="2355" spans="1:6" x14ac:dyDescent="0.3">
      <c r="A2355" t="s">
        <v>5464</v>
      </c>
      <c r="B2355" s="97">
        <f t="shared" si="36"/>
        <v>3866</v>
      </c>
      <c r="C2355" t="s">
        <v>5465</v>
      </c>
      <c r="D2355" t="s">
        <v>5059</v>
      </c>
      <c r="F2355" s="97" t="str">
        <f>IFERROR(VLOOKUP(A2355,'BPT List'!B:E,4,),"")</f>
        <v/>
      </c>
    </row>
    <row r="2356" spans="1:6" x14ac:dyDescent="0.3">
      <c r="A2356" t="s">
        <v>5466</v>
      </c>
      <c r="B2356" s="97">
        <f t="shared" si="36"/>
        <v>3868</v>
      </c>
      <c r="C2356" t="s">
        <v>5467</v>
      </c>
      <c r="D2356" t="s">
        <v>5059</v>
      </c>
      <c r="F2356" s="97" t="str">
        <f>IFERROR(VLOOKUP(A2356,'BPT List'!B:E,4,),"")</f>
        <v/>
      </c>
    </row>
    <row r="2357" spans="1:6" x14ac:dyDescent="0.3">
      <c r="A2357" t="s">
        <v>5468</v>
      </c>
      <c r="B2357" s="97">
        <f t="shared" si="36"/>
        <v>3870</v>
      </c>
      <c r="C2357" t="s">
        <v>5469</v>
      </c>
      <c r="D2357" t="s">
        <v>5059</v>
      </c>
      <c r="F2357" s="97" t="str">
        <f>IFERROR(VLOOKUP(A2357,'BPT List'!B:E,4,),"")</f>
        <v/>
      </c>
    </row>
    <row r="2358" spans="1:6" x14ac:dyDescent="0.3">
      <c r="A2358" t="s">
        <v>5470</v>
      </c>
      <c r="B2358" s="97">
        <f t="shared" si="36"/>
        <v>3873</v>
      </c>
      <c r="C2358" t="s">
        <v>5471</v>
      </c>
      <c r="D2358" t="s">
        <v>5059</v>
      </c>
      <c r="F2358" s="97" t="str">
        <f>IFERROR(VLOOKUP(A2358,'BPT List'!B:E,4,),"")</f>
        <v/>
      </c>
    </row>
    <row r="2359" spans="1:6" x14ac:dyDescent="0.3">
      <c r="A2359" t="s">
        <v>5472</v>
      </c>
      <c r="B2359" s="97">
        <f t="shared" si="36"/>
        <v>3874</v>
      </c>
      <c r="C2359" t="s">
        <v>5473</v>
      </c>
      <c r="D2359" t="s">
        <v>5059</v>
      </c>
      <c r="F2359" s="97" t="str">
        <f>IFERROR(VLOOKUP(A2359,'BPT List'!B:E,4,),"")</f>
        <v/>
      </c>
    </row>
    <row r="2360" spans="1:6" x14ac:dyDescent="0.3">
      <c r="A2360" t="s">
        <v>5474</v>
      </c>
      <c r="B2360" s="97">
        <f t="shared" si="36"/>
        <v>3875</v>
      </c>
      <c r="C2360" t="s">
        <v>5475</v>
      </c>
      <c r="D2360" t="s">
        <v>5059</v>
      </c>
      <c r="F2360" s="97" t="str">
        <f>IFERROR(VLOOKUP(A2360,'BPT List'!B:E,4,),"")</f>
        <v/>
      </c>
    </row>
    <row r="2361" spans="1:6" x14ac:dyDescent="0.3">
      <c r="A2361" t="s">
        <v>5476</v>
      </c>
      <c r="B2361" s="97">
        <f t="shared" si="36"/>
        <v>3878</v>
      </c>
      <c r="C2361" t="s">
        <v>5477</v>
      </c>
      <c r="D2361" t="s">
        <v>5059</v>
      </c>
      <c r="F2361" s="97" t="str">
        <f>IFERROR(VLOOKUP(A2361,'BPT List'!B:E,4,),"")</f>
        <v/>
      </c>
    </row>
    <row r="2362" spans="1:6" x14ac:dyDescent="0.3">
      <c r="A2362" t="s">
        <v>5478</v>
      </c>
      <c r="B2362" s="97">
        <f t="shared" si="36"/>
        <v>3879</v>
      </c>
      <c r="C2362" t="s">
        <v>5479</v>
      </c>
      <c r="D2362" t="s">
        <v>5059</v>
      </c>
      <c r="F2362" s="97" t="str">
        <f>IFERROR(VLOOKUP(A2362,'BPT List'!B:E,4,),"")</f>
        <v/>
      </c>
    </row>
    <row r="2363" spans="1:6" x14ac:dyDescent="0.3">
      <c r="A2363" t="s">
        <v>5480</v>
      </c>
      <c r="B2363" s="97">
        <f t="shared" si="36"/>
        <v>3880</v>
      </c>
      <c r="C2363" t="s">
        <v>5481</v>
      </c>
      <c r="D2363" t="s">
        <v>5059</v>
      </c>
      <c r="F2363" s="97" t="str">
        <f>IFERROR(VLOOKUP(A2363,'BPT List'!B:E,4,),"")</f>
        <v/>
      </c>
    </row>
    <row r="2364" spans="1:6" x14ac:dyDescent="0.3">
      <c r="A2364" t="s">
        <v>5482</v>
      </c>
      <c r="B2364" s="97">
        <f t="shared" si="36"/>
        <v>3888</v>
      </c>
      <c r="C2364" t="s">
        <v>5483</v>
      </c>
      <c r="D2364" t="s">
        <v>5059</v>
      </c>
      <c r="F2364" s="97" t="str">
        <f>IFERROR(VLOOKUP(A2364,'BPT List'!B:E,4,),"")</f>
        <v/>
      </c>
    </row>
    <row r="2365" spans="1:6" x14ac:dyDescent="0.3">
      <c r="A2365" t="s">
        <v>5484</v>
      </c>
      <c r="B2365" s="97">
        <f t="shared" si="36"/>
        <v>3889</v>
      </c>
      <c r="C2365" t="s">
        <v>5485</v>
      </c>
      <c r="D2365" t="s">
        <v>5059</v>
      </c>
      <c r="F2365" s="97" t="str">
        <f>IFERROR(VLOOKUP(A2365,'BPT List'!B:E,4,),"")</f>
        <v/>
      </c>
    </row>
    <row r="2366" spans="1:6" x14ac:dyDescent="0.3">
      <c r="A2366" t="s">
        <v>5486</v>
      </c>
      <c r="B2366" s="97">
        <f t="shared" si="36"/>
        <v>3890</v>
      </c>
      <c r="C2366" t="s">
        <v>5487</v>
      </c>
      <c r="D2366" t="s">
        <v>5059</v>
      </c>
      <c r="F2366" s="97" t="str">
        <f>IFERROR(VLOOKUP(A2366,'BPT List'!B:E,4,),"")</f>
        <v/>
      </c>
    </row>
    <row r="2367" spans="1:6" x14ac:dyDescent="0.3">
      <c r="A2367" t="s">
        <v>5488</v>
      </c>
      <c r="B2367" s="97">
        <f t="shared" si="36"/>
        <v>3891</v>
      </c>
      <c r="C2367" t="s">
        <v>5489</v>
      </c>
      <c r="D2367" t="s">
        <v>5059</v>
      </c>
      <c r="F2367" s="97" t="str">
        <f>IFERROR(VLOOKUP(A2367,'BPT List'!B:E,4,),"")</f>
        <v/>
      </c>
    </row>
    <row r="2368" spans="1:6" x14ac:dyDescent="0.3">
      <c r="A2368" t="s">
        <v>5490</v>
      </c>
      <c r="B2368" s="97">
        <f t="shared" si="36"/>
        <v>3893</v>
      </c>
      <c r="C2368" t="s">
        <v>5491</v>
      </c>
      <c r="D2368" t="s">
        <v>5059</v>
      </c>
      <c r="F2368" s="97" t="str">
        <f>IFERROR(VLOOKUP(A2368,'BPT List'!B:E,4,),"")</f>
        <v/>
      </c>
    </row>
    <row r="2369" spans="1:6" x14ac:dyDescent="0.3">
      <c r="A2369" t="s">
        <v>5492</v>
      </c>
      <c r="B2369" s="97">
        <f t="shared" si="36"/>
        <v>3898</v>
      </c>
      <c r="C2369" t="s">
        <v>5493</v>
      </c>
      <c r="D2369" t="s">
        <v>5059</v>
      </c>
      <c r="F2369" s="97" t="str">
        <f>IFERROR(VLOOKUP(A2369,'BPT List'!B:E,4,),"")</f>
        <v/>
      </c>
    </row>
    <row r="2370" spans="1:6" x14ac:dyDescent="0.3">
      <c r="A2370" t="s">
        <v>5494</v>
      </c>
      <c r="B2370" s="97">
        <f t="shared" si="36"/>
        <v>3899</v>
      </c>
      <c r="C2370" t="s">
        <v>5495</v>
      </c>
      <c r="D2370" t="s">
        <v>5059</v>
      </c>
      <c r="F2370" s="97" t="str">
        <f>IFERROR(VLOOKUP(A2370,'BPT List'!B:E,4,),"")</f>
        <v/>
      </c>
    </row>
    <row r="2371" spans="1:6" x14ac:dyDescent="0.3">
      <c r="A2371" t="s">
        <v>5496</v>
      </c>
      <c r="B2371" s="97">
        <f t="shared" ref="B2371:B2434" si="37">VALUE(RIGHT(A2371,4))</f>
        <v>3901</v>
      </c>
      <c r="C2371" t="s">
        <v>5497</v>
      </c>
      <c r="D2371" t="s">
        <v>5059</v>
      </c>
      <c r="F2371" s="97" t="str">
        <f>IFERROR(VLOOKUP(A2371,'BPT List'!B:E,4,),"")</f>
        <v/>
      </c>
    </row>
    <row r="2372" spans="1:6" x14ac:dyDescent="0.3">
      <c r="A2372" t="s">
        <v>5498</v>
      </c>
      <c r="B2372" s="97">
        <f t="shared" si="37"/>
        <v>3902</v>
      </c>
      <c r="C2372" t="s">
        <v>5499</v>
      </c>
      <c r="D2372" t="s">
        <v>5059</v>
      </c>
      <c r="F2372" s="97" t="str">
        <f>IFERROR(VLOOKUP(A2372,'BPT List'!B:E,4,),"")</f>
        <v/>
      </c>
    </row>
    <row r="2373" spans="1:6" x14ac:dyDescent="0.3">
      <c r="A2373" t="s">
        <v>5500</v>
      </c>
      <c r="B2373" s="97">
        <f t="shared" si="37"/>
        <v>3906</v>
      </c>
      <c r="C2373" t="s">
        <v>5501</v>
      </c>
      <c r="D2373" t="s">
        <v>5059</v>
      </c>
      <c r="F2373" s="97" t="str">
        <f>IFERROR(VLOOKUP(A2373,'BPT List'!B:E,4,),"")</f>
        <v/>
      </c>
    </row>
    <row r="2374" spans="1:6" x14ac:dyDescent="0.3">
      <c r="A2374" t="s">
        <v>5502</v>
      </c>
      <c r="B2374" s="97">
        <f t="shared" si="37"/>
        <v>3909</v>
      </c>
      <c r="C2374" t="s">
        <v>5503</v>
      </c>
      <c r="D2374" t="s">
        <v>5059</v>
      </c>
      <c r="F2374" s="97" t="str">
        <f>IFERROR(VLOOKUP(A2374,'BPT List'!B:E,4,),"")</f>
        <v/>
      </c>
    </row>
    <row r="2375" spans="1:6" x14ac:dyDescent="0.3">
      <c r="A2375" t="s">
        <v>5504</v>
      </c>
      <c r="B2375" s="97">
        <f t="shared" si="37"/>
        <v>3910</v>
      </c>
      <c r="C2375" t="s">
        <v>5505</v>
      </c>
      <c r="D2375" t="s">
        <v>5059</v>
      </c>
      <c r="F2375" s="97" t="str">
        <f>IFERROR(VLOOKUP(A2375,'BPT List'!B:E,4,),"")</f>
        <v/>
      </c>
    </row>
    <row r="2376" spans="1:6" x14ac:dyDescent="0.3">
      <c r="A2376" t="s">
        <v>5506</v>
      </c>
      <c r="B2376" s="97">
        <f t="shared" si="37"/>
        <v>3911</v>
      </c>
      <c r="C2376" t="s">
        <v>5507</v>
      </c>
      <c r="D2376" t="s">
        <v>5059</v>
      </c>
      <c r="F2376" s="97" t="str">
        <f>IFERROR(VLOOKUP(A2376,'BPT List'!B:E,4,),"")</f>
        <v/>
      </c>
    </row>
    <row r="2377" spans="1:6" x14ac:dyDescent="0.3">
      <c r="A2377" t="s">
        <v>5508</v>
      </c>
      <c r="B2377" s="97">
        <f t="shared" si="37"/>
        <v>3914</v>
      </c>
      <c r="C2377" t="s">
        <v>5509</v>
      </c>
      <c r="D2377" t="s">
        <v>5059</v>
      </c>
      <c r="F2377" s="97" t="str">
        <f>IFERROR(VLOOKUP(A2377,'BPT List'!B:E,4,),"")</f>
        <v/>
      </c>
    </row>
    <row r="2378" spans="1:6" x14ac:dyDescent="0.3">
      <c r="A2378" t="s">
        <v>5510</v>
      </c>
      <c r="B2378" s="97">
        <f t="shared" si="37"/>
        <v>3915</v>
      </c>
      <c r="C2378" t="s">
        <v>5511</v>
      </c>
      <c r="D2378" t="s">
        <v>5059</v>
      </c>
      <c r="F2378" s="97" t="str">
        <f>IFERROR(VLOOKUP(A2378,'BPT List'!B:E,4,),"")</f>
        <v/>
      </c>
    </row>
    <row r="2379" spans="1:6" x14ac:dyDescent="0.3">
      <c r="A2379" t="s">
        <v>5512</v>
      </c>
      <c r="B2379" s="97">
        <f t="shared" si="37"/>
        <v>3916</v>
      </c>
      <c r="C2379" t="s">
        <v>5513</v>
      </c>
      <c r="D2379" t="s">
        <v>5059</v>
      </c>
      <c r="F2379" s="97" t="str">
        <f>IFERROR(VLOOKUP(A2379,'BPT List'!B:E,4,),"")</f>
        <v/>
      </c>
    </row>
    <row r="2380" spans="1:6" x14ac:dyDescent="0.3">
      <c r="A2380" t="s">
        <v>5514</v>
      </c>
      <c r="B2380" s="97">
        <f t="shared" si="37"/>
        <v>3917</v>
      </c>
      <c r="C2380" t="s">
        <v>5515</v>
      </c>
      <c r="D2380" t="s">
        <v>5059</v>
      </c>
      <c r="F2380" s="97" t="str">
        <f>IFERROR(VLOOKUP(A2380,'BPT List'!B:E,4,),"")</f>
        <v/>
      </c>
    </row>
    <row r="2381" spans="1:6" x14ac:dyDescent="0.3">
      <c r="A2381" t="s">
        <v>5516</v>
      </c>
      <c r="B2381" s="97">
        <f t="shared" si="37"/>
        <v>3918</v>
      </c>
      <c r="C2381" t="s">
        <v>5517</v>
      </c>
      <c r="D2381" t="s">
        <v>5059</v>
      </c>
      <c r="F2381" s="97" t="str">
        <f>IFERROR(VLOOKUP(A2381,'BPT List'!B:E,4,),"")</f>
        <v/>
      </c>
    </row>
    <row r="2382" spans="1:6" x14ac:dyDescent="0.3">
      <c r="A2382" t="s">
        <v>5518</v>
      </c>
      <c r="B2382" s="97">
        <f t="shared" si="37"/>
        <v>3919</v>
      </c>
      <c r="C2382" t="s">
        <v>5519</v>
      </c>
      <c r="D2382" t="s">
        <v>5059</v>
      </c>
      <c r="F2382" s="97" t="str">
        <f>IFERROR(VLOOKUP(A2382,'BPT List'!B:E,4,),"")</f>
        <v/>
      </c>
    </row>
    <row r="2383" spans="1:6" x14ac:dyDescent="0.3">
      <c r="A2383" t="s">
        <v>5520</v>
      </c>
      <c r="B2383" s="97">
        <f t="shared" si="37"/>
        <v>3925</v>
      </c>
      <c r="C2383" t="s">
        <v>5521</v>
      </c>
      <c r="D2383" t="s">
        <v>5059</v>
      </c>
      <c r="F2383" s="97" t="str">
        <f>IFERROR(VLOOKUP(A2383,'BPT List'!B:E,4,),"")</f>
        <v/>
      </c>
    </row>
    <row r="2384" spans="1:6" x14ac:dyDescent="0.3">
      <c r="A2384" t="s">
        <v>5522</v>
      </c>
      <c r="B2384" s="97">
        <f t="shared" si="37"/>
        <v>3926</v>
      </c>
      <c r="C2384" t="s">
        <v>5523</v>
      </c>
      <c r="D2384" t="s">
        <v>5059</v>
      </c>
      <c r="F2384" s="97" t="str">
        <f>IFERROR(VLOOKUP(A2384,'BPT List'!B:E,4,),"")</f>
        <v/>
      </c>
    </row>
    <row r="2385" spans="1:6" x14ac:dyDescent="0.3">
      <c r="A2385" t="s">
        <v>5524</v>
      </c>
      <c r="B2385" s="97">
        <f t="shared" si="37"/>
        <v>3928</v>
      </c>
      <c r="C2385" t="s">
        <v>5525</v>
      </c>
      <c r="D2385" t="s">
        <v>5059</v>
      </c>
      <c r="F2385" s="97" t="str">
        <f>IFERROR(VLOOKUP(A2385,'BPT List'!B:E,4,),"")</f>
        <v/>
      </c>
    </row>
    <row r="2386" spans="1:6" x14ac:dyDescent="0.3">
      <c r="A2386" t="s">
        <v>5526</v>
      </c>
      <c r="B2386" s="97">
        <f t="shared" si="37"/>
        <v>3929</v>
      </c>
      <c r="C2386" t="s">
        <v>5527</v>
      </c>
      <c r="D2386" t="s">
        <v>5059</v>
      </c>
      <c r="F2386" s="97" t="str">
        <f>IFERROR(VLOOKUP(A2386,'BPT List'!B:E,4,),"")</f>
        <v/>
      </c>
    </row>
    <row r="2387" spans="1:6" x14ac:dyDescent="0.3">
      <c r="A2387" t="s">
        <v>5528</v>
      </c>
      <c r="B2387" s="97">
        <f t="shared" si="37"/>
        <v>3930</v>
      </c>
      <c r="C2387" t="s">
        <v>5529</v>
      </c>
      <c r="D2387" t="s">
        <v>5059</v>
      </c>
      <c r="F2387" s="97" t="str">
        <f>IFERROR(VLOOKUP(A2387,'BPT List'!B:E,4,),"")</f>
        <v/>
      </c>
    </row>
    <row r="2388" spans="1:6" x14ac:dyDescent="0.3">
      <c r="A2388" t="s">
        <v>5530</v>
      </c>
      <c r="B2388" s="97">
        <f t="shared" si="37"/>
        <v>3931</v>
      </c>
      <c r="C2388" t="s">
        <v>5531</v>
      </c>
      <c r="D2388" t="s">
        <v>5059</v>
      </c>
      <c r="F2388" s="97" t="str">
        <f>IFERROR(VLOOKUP(A2388,'BPT List'!B:E,4,),"")</f>
        <v/>
      </c>
    </row>
    <row r="2389" spans="1:6" x14ac:dyDescent="0.3">
      <c r="A2389" t="s">
        <v>5532</v>
      </c>
      <c r="B2389" s="97">
        <f t="shared" si="37"/>
        <v>3932</v>
      </c>
      <c r="C2389" t="s">
        <v>5533</v>
      </c>
      <c r="D2389" t="s">
        <v>5059</v>
      </c>
      <c r="F2389" s="97" t="str">
        <f>IFERROR(VLOOKUP(A2389,'BPT List'!B:E,4,),"")</f>
        <v/>
      </c>
    </row>
    <row r="2390" spans="1:6" x14ac:dyDescent="0.3">
      <c r="A2390" t="s">
        <v>5534</v>
      </c>
      <c r="B2390" s="97">
        <f t="shared" si="37"/>
        <v>3933</v>
      </c>
      <c r="C2390" t="s">
        <v>5535</v>
      </c>
      <c r="D2390" t="s">
        <v>5059</v>
      </c>
      <c r="F2390" s="97" t="str">
        <f>IFERROR(VLOOKUP(A2390,'BPT List'!B:E,4,),"")</f>
        <v/>
      </c>
    </row>
    <row r="2391" spans="1:6" x14ac:dyDescent="0.3">
      <c r="A2391" t="s">
        <v>5536</v>
      </c>
      <c r="B2391" s="97">
        <f t="shared" si="37"/>
        <v>3937</v>
      </c>
      <c r="C2391" t="s">
        <v>5537</v>
      </c>
      <c r="D2391" t="s">
        <v>5059</v>
      </c>
      <c r="F2391" s="97" t="str">
        <f>IFERROR(VLOOKUP(A2391,'BPT List'!B:E,4,),"")</f>
        <v/>
      </c>
    </row>
    <row r="2392" spans="1:6" x14ac:dyDescent="0.3">
      <c r="A2392" t="s">
        <v>5538</v>
      </c>
      <c r="B2392" s="97">
        <f t="shared" si="37"/>
        <v>3940</v>
      </c>
      <c r="C2392" t="s">
        <v>5539</v>
      </c>
      <c r="D2392" t="s">
        <v>5059</v>
      </c>
      <c r="F2392" s="97" t="str">
        <f>IFERROR(VLOOKUP(A2392,'BPT List'!B:E,4,),"")</f>
        <v/>
      </c>
    </row>
    <row r="2393" spans="1:6" x14ac:dyDescent="0.3">
      <c r="A2393" t="s">
        <v>5540</v>
      </c>
      <c r="B2393" s="97">
        <f t="shared" si="37"/>
        <v>3944</v>
      </c>
      <c r="C2393" t="s">
        <v>5541</v>
      </c>
      <c r="D2393" t="s">
        <v>5059</v>
      </c>
      <c r="F2393" s="97" t="str">
        <f>IFERROR(VLOOKUP(A2393,'BPT List'!B:E,4,),"")</f>
        <v/>
      </c>
    </row>
    <row r="2394" spans="1:6" x14ac:dyDescent="0.3">
      <c r="A2394" t="s">
        <v>5542</v>
      </c>
      <c r="B2394" s="97">
        <f t="shared" si="37"/>
        <v>3948</v>
      </c>
      <c r="C2394" t="s">
        <v>5543</v>
      </c>
      <c r="D2394" t="s">
        <v>5059</v>
      </c>
      <c r="F2394" s="97" t="str">
        <f>IFERROR(VLOOKUP(A2394,'BPT List'!B:E,4,),"")</f>
        <v/>
      </c>
    </row>
    <row r="2395" spans="1:6" x14ac:dyDescent="0.3">
      <c r="A2395" t="s">
        <v>5544</v>
      </c>
      <c r="B2395" s="97">
        <f t="shared" si="37"/>
        <v>3949</v>
      </c>
      <c r="C2395" t="s">
        <v>5545</v>
      </c>
      <c r="D2395" t="s">
        <v>5059</v>
      </c>
      <c r="F2395" s="97" t="str">
        <f>IFERROR(VLOOKUP(A2395,'BPT List'!B:E,4,),"")</f>
        <v/>
      </c>
    </row>
    <row r="2396" spans="1:6" x14ac:dyDescent="0.3">
      <c r="A2396" t="s">
        <v>5546</v>
      </c>
      <c r="B2396" s="97">
        <f t="shared" si="37"/>
        <v>3950</v>
      </c>
      <c r="C2396" t="s">
        <v>5547</v>
      </c>
      <c r="D2396" t="s">
        <v>5059</v>
      </c>
      <c r="F2396" s="97" t="str">
        <f>IFERROR(VLOOKUP(A2396,'BPT List'!B:E,4,),"")</f>
        <v/>
      </c>
    </row>
    <row r="2397" spans="1:6" x14ac:dyDescent="0.3">
      <c r="A2397" t="s">
        <v>5548</v>
      </c>
      <c r="B2397" s="97">
        <f t="shared" si="37"/>
        <v>3952</v>
      </c>
      <c r="C2397" t="s">
        <v>5549</v>
      </c>
      <c r="D2397" t="s">
        <v>5059</v>
      </c>
      <c r="F2397" s="97" t="str">
        <f>IFERROR(VLOOKUP(A2397,'BPT List'!B:E,4,),"")</f>
        <v/>
      </c>
    </row>
    <row r="2398" spans="1:6" x14ac:dyDescent="0.3">
      <c r="A2398" t="s">
        <v>5550</v>
      </c>
      <c r="B2398" s="97">
        <f t="shared" si="37"/>
        <v>3956</v>
      </c>
      <c r="C2398" t="s">
        <v>5551</v>
      </c>
      <c r="D2398" t="s">
        <v>5059</v>
      </c>
      <c r="F2398" s="97" t="str">
        <f>IFERROR(VLOOKUP(A2398,'BPT List'!B:E,4,),"")</f>
        <v/>
      </c>
    </row>
    <row r="2399" spans="1:6" x14ac:dyDescent="0.3">
      <c r="A2399" t="s">
        <v>5552</v>
      </c>
      <c r="B2399" s="97">
        <f t="shared" si="37"/>
        <v>3960</v>
      </c>
      <c r="C2399" t="s">
        <v>5553</v>
      </c>
      <c r="D2399" t="s">
        <v>5059</v>
      </c>
      <c r="F2399" s="97" t="str">
        <f>IFERROR(VLOOKUP(A2399,'BPT List'!B:E,4,),"")</f>
        <v/>
      </c>
    </row>
    <row r="2400" spans="1:6" x14ac:dyDescent="0.3">
      <c r="A2400" t="s">
        <v>5554</v>
      </c>
      <c r="B2400" s="97">
        <f t="shared" si="37"/>
        <v>3961</v>
      </c>
      <c r="C2400" t="s">
        <v>5555</v>
      </c>
      <c r="D2400" t="s">
        <v>5059</v>
      </c>
      <c r="F2400" s="97" t="str">
        <f>IFERROR(VLOOKUP(A2400,'BPT List'!B:E,4,),"")</f>
        <v/>
      </c>
    </row>
    <row r="2401" spans="1:6" x14ac:dyDescent="0.3">
      <c r="A2401" t="s">
        <v>5556</v>
      </c>
      <c r="B2401" s="97">
        <f t="shared" si="37"/>
        <v>3963</v>
      </c>
      <c r="C2401" t="s">
        <v>5557</v>
      </c>
      <c r="D2401" t="s">
        <v>5059</v>
      </c>
      <c r="F2401" s="97" t="str">
        <f>IFERROR(VLOOKUP(A2401,'BPT List'!B:E,4,),"")</f>
        <v/>
      </c>
    </row>
    <row r="2402" spans="1:6" x14ac:dyDescent="0.3">
      <c r="A2402" t="s">
        <v>5558</v>
      </c>
      <c r="B2402" s="97">
        <f t="shared" si="37"/>
        <v>3964</v>
      </c>
      <c r="C2402" t="s">
        <v>5559</v>
      </c>
      <c r="D2402" t="s">
        <v>5059</v>
      </c>
      <c r="F2402" s="97" t="str">
        <f>IFERROR(VLOOKUP(A2402,'BPT List'!B:E,4,),"")</f>
        <v/>
      </c>
    </row>
    <row r="2403" spans="1:6" x14ac:dyDescent="0.3">
      <c r="A2403" t="s">
        <v>5560</v>
      </c>
      <c r="B2403" s="97">
        <f t="shared" si="37"/>
        <v>3966</v>
      </c>
      <c r="C2403" t="s">
        <v>5561</v>
      </c>
      <c r="D2403" t="s">
        <v>5059</v>
      </c>
      <c r="F2403" s="97" t="str">
        <f>IFERROR(VLOOKUP(A2403,'BPT List'!B:E,4,),"")</f>
        <v/>
      </c>
    </row>
    <row r="2404" spans="1:6" x14ac:dyDescent="0.3">
      <c r="A2404" t="s">
        <v>5562</v>
      </c>
      <c r="B2404" s="97">
        <f t="shared" si="37"/>
        <v>3967</v>
      </c>
      <c r="C2404" t="s">
        <v>5563</v>
      </c>
      <c r="D2404" t="s">
        <v>5059</v>
      </c>
      <c r="F2404" s="97" t="str">
        <f>IFERROR(VLOOKUP(A2404,'BPT List'!B:E,4,),"")</f>
        <v/>
      </c>
    </row>
    <row r="2405" spans="1:6" x14ac:dyDescent="0.3">
      <c r="A2405" t="s">
        <v>5564</v>
      </c>
      <c r="B2405" s="97">
        <f t="shared" si="37"/>
        <v>3969</v>
      </c>
      <c r="C2405" t="s">
        <v>5565</v>
      </c>
      <c r="D2405" t="s">
        <v>5059</v>
      </c>
      <c r="F2405" s="97" t="str">
        <f>IFERROR(VLOOKUP(A2405,'BPT List'!B:E,4,),"")</f>
        <v/>
      </c>
    </row>
    <row r="2406" spans="1:6" x14ac:dyDescent="0.3">
      <c r="A2406" t="s">
        <v>5566</v>
      </c>
      <c r="B2406" s="97">
        <f t="shared" si="37"/>
        <v>3971</v>
      </c>
      <c r="C2406" t="s">
        <v>5567</v>
      </c>
      <c r="D2406" t="s">
        <v>5059</v>
      </c>
      <c r="F2406" s="97" t="str">
        <f>IFERROR(VLOOKUP(A2406,'BPT List'!B:E,4,),"")</f>
        <v/>
      </c>
    </row>
    <row r="2407" spans="1:6" x14ac:dyDescent="0.3">
      <c r="A2407" t="s">
        <v>5568</v>
      </c>
      <c r="B2407" s="97">
        <f t="shared" si="37"/>
        <v>3972</v>
      </c>
      <c r="C2407" t="s">
        <v>5569</v>
      </c>
      <c r="D2407" t="s">
        <v>5059</v>
      </c>
      <c r="F2407" s="97" t="str">
        <f>IFERROR(VLOOKUP(A2407,'BPT List'!B:E,4,),"")</f>
        <v/>
      </c>
    </row>
    <row r="2408" spans="1:6" x14ac:dyDescent="0.3">
      <c r="A2408" t="s">
        <v>5570</v>
      </c>
      <c r="B2408" s="97">
        <f t="shared" si="37"/>
        <v>3974</v>
      </c>
      <c r="C2408" t="s">
        <v>5571</v>
      </c>
      <c r="D2408" t="s">
        <v>5059</v>
      </c>
      <c r="F2408" s="97" t="str">
        <f>IFERROR(VLOOKUP(A2408,'BPT List'!B:E,4,),"")</f>
        <v/>
      </c>
    </row>
    <row r="2409" spans="1:6" x14ac:dyDescent="0.3">
      <c r="A2409" t="s">
        <v>5572</v>
      </c>
      <c r="B2409" s="97">
        <f t="shared" si="37"/>
        <v>3975</v>
      </c>
      <c r="C2409" t="s">
        <v>5573</v>
      </c>
      <c r="D2409" t="s">
        <v>5059</v>
      </c>
      <c r="F2409" s="97" t="str">
        <f>IFERROR(VLOOKUP(A2409,'BPT List'!B:E,4,),"")</f>
        <v/>
      </c>
    </row>
    <row r="2410" spans="1:6" x14ac:dyDescent="0.3">
      <c r="A2410" t="s">
        <v>5574</v>
      </c>
      <c r="B2410" s="97">
        <f t="shared" si="37"/>
        <v>3976</v>
      </c>
      <c r="C2410" t="s">
        <v>5575</v>
      </c>
      <c r="D2410" t="s">
        <v>5059</v>
      </c>
      <c r="F2410" s="97" t="str">
        <f>IFERROR(VLOOKUP(A2410,'BPT List'!B:E,4,),"")</f>
        <v/>
      </c>
    </row>
    <row r="2411" spans="1:6" x14ac:dyDescent="0.3">
      <c r="A2411" t="s">
        <v>5576</v>
      </c>
      <c r="B2411" s="97">
        <f t="shared" si="37"/>
        <v>3978</v>
      </c>
      <c r="C2411" t="s">
        <v>5577</v>
      </c>
      <c r="D2411" t="s">
        <v>5059</v>
      </c>
      <c r="F2411" s="97" t="str">
        <f>IFERROR(VLOOKUP(A2411,'BPT List'!B:E,4,),"")</f>
        <v/>
      </c>
    </row>
    <row r="2412" spans="1:6" x14ac:dyDescent="0.3">
      <c r="A2412" t="s">
        <v>5578</v>
      </c>
      <c r="B2412" s="97">
        <f t="shared" si="37"/>
        <v>3980</v>
      </c>
      <c r="C2412" t="s">
        <v>5579</v>
      </c>
      <c r="D2412" t="s">
        <v>5059</v>
      </c>
      <c r="F2412" s="97" t="str">
        <f>IFERROR(VLOOKUP(A2412,'BPT List'!B:E,4,),"")</f>
        <v/>
      </c>
    </row>
    <row r="2413" spans="1:6" x14ac:dyDescent="0.3">
      <c r="A2413" t="s">
        <v>5580</v>
      </c>
      <c r="B2413" s="97">
        <f t="shared" si="37"/>
        <v>3983</v>
      </c>
      <c r="C2413" t="s">
        <v>5581</v>
      </c>
      <c r="D2413" t="s">
        <v>5059</v>
      </c>
      <c r="F2413" s="97" t="str">
        <f>IFERROR(VLOOKUP(A2413,'BPT List'!B:E,4,),"")</f>
        <v/>
      </c>
    </row>
    <row r="2414" spans="1:6" x14ac:dyDescent="0.3">
      <c r="A2414" t="s">
        <v>5582</v>
      </c>
      <c r="B2414" s="97">
        <f t="shared" si="37"/>
        <v>3984</v>
      </c>
      <c r="C2414" t="s">
        <v>5583</v>
      </c>
      <c r="D2414" t="s">
        <v>5059</v>
      </c>
      <c r="F2414" s="97" t="str">
        <f>IFERROR(VLOOKUP(A2414,'BPT List'!B:E,4,),"")</f>
        <v/>
      </c>
    </row>
    <row r="2415" spans="1:6" x14ac:dyDescent="0.3">
      <c r="A2415" t="s">
        <v>5584</v>
      </c>
      <c r="B2415" s="97">
        <f t="shared" si="37"/>
        <v>3985</v>
      </c>
      <c r="C2415" t="s">
        <v>5585</v>
      </c>
      <c r="D2415" t="s">
        <v>5059</v>
      </c>
      <c r="F2415" s="97" t="str">
        <f>IFERROR(VLOOKUP(A2415,'BPT List'!B:E,4,),"")</f>
        <v/>
      </c>
    </row>
    <row r="2416" spans="1:6" x14ac:dyDescent="0.3">
      <c r="A2416" t="s">
        <v>5586</v>
      </c>
      <c r="B2416" s="97">
        <f t="shared" si="37"/>
        <v>3987</v>
      </c>
      <c r="C2416" t="s">
        <v>5587</v>
      </c>
      <c r="D2416" t="s">
        <v>5059</v>
      </c>
      <c r="F2416" s="97" t="str">
        <f>IFERROR(VLOOKUP(A2416,'BPT List'!B:E,4,),"")</f>
        <v/>
      </c>
    </row>
    <row r="2417" spans="1:6" x14ac:dyDescent="0.3">
      <c r="A2417" t="s">
        <v>5588</v>
      </c>
      <c r="B2417" s="97">
        <f t="shared" si="37"/>
        <v>3989</v>
      </c>
      <c r="C2417" t="s">
        <v>5589</v>
      </c>
      <c r="D2417" t="s">
        <v>5059</v>
      </c>
      <c r="F2417" s="97" t="str">
        <f>IFERROR(VLOOKUP(A2417,'BPT List'!B:E,4,),"")</f>
        <v/>
      </c>
    </row>
    <row r="2418" spans="1:6" x14ac:dyDescent="0.3">
      <c r="A2418" t="s">
        <v>5590</v>
      </c>
      <c r="B2418" s="97">
        <f t="shared" si="37"/>
        <v>3990</v>
      </c>
      <c r="C2418" t="s">
        <v>5591</v>
      </c>
      <c r="D2418" t="s">
        <v>5059</v>
      </c>
      <c r="F2418" s="97" t="str">
        <f>IFERROR(VLOOKUP(A2418,'BPT List'!B:E,4,),"")</f>
        <v/>
      </c>
    </row>
    <row r="2419" spans="1:6" x14ac:dyDescent="0.3">
      <c r="A2419" t="s">
        <v>5592</v>
      </c>
      <c r="B2419" s="97">
        <f t="shared" si="37"/>
        <v>3991</v>
      </c>
      <c r="C2419" t="s">
        <v>5593</v>
      </c>
      <c r="D2419" t="s">
        <v>5059</v>
      </c>
      <c r="F2419" s="97" t="str">
        <f>IFERROR(VLOOKUP(A2419,'BPT List'!B:E,4,),"")</f>
        <v/>
      </c>
    </row>
    <row r="2420" spans="1:6" x14ac:dyDescent="0.3">
      <c r="A2420" t="s">
        <v>5594</v>
      </c>
      <c r="B2420" s="97">
        <f t="shared" si="37"/>
        <v>3994</v>
      </c>
      <c r="C2420" t="s">
        <v>5595</v>
      </c>
      <c r="D2420" t="s">
        <v>5059</v>
      </c>
      <c r="F2420" s="97" t="str">
        <f>IFERROR(VLOOKUP(A2420,'BPT List'!B:E,4,),"")</f>
        <v/>
      </c>
    </row>
    <row r="2421" spans="1:6" x14ac:dyDescent="0.3">
      <c r="A2421" t="s">
        <v>5596</v>
      </c>
      <c r="B2421" s="97">
        <f t="shared" si="37"/>
        <v>3995</v>
      </c>
      <c r="C2421" t="s">
        <v>5597</v>
      </c>
      <c r="D2421" t="s">
        <v>5059</v>
      </c>
      <c r="F2421" s="97" t="str">
        <f>IFERROR(VLOOKUP(A2421,'BPT List'!B:E,4,),"")</f>
        <v/>
      </c>
    </row>
    <row r="2422" spans="1:6" x14ac:dyDescent="0.3">
      <c r="A2422" t="s">
        <v>5598</v>
      </c>
      <c r="B2422" s="97">
        <f t="shared" si="37"/>
        <v>3996</v>
      </c>
      <c r="C2422" t="s">
        <v>5599</v>
      </c>
      <c r="D2422" t="s">
        <v>5059</v>
      </c>
      <c r="F2422" s="97" t="str">
        <f>IFERROR(VLOOKUP(A2422,'BPT List'!B:E,4,),"")</f>
        <v/>
      </c>
    </row>
    <row r="2423" spans="1:6" x14ac:dyDescent="0.3">
      <c r="A2423" t="s">
        <v>5600</v>
      </c>
      <c r="B2423" s="97">
        <f t="shared" si="37"/>
        <v>4003</v>
      </c>
      <c r="C2423" t="s">
        <v>5601</v>
      </c>
      <c r="D2423" t="s">
        <v>5059</v>
      </c>
      <c r="F2423" s="97" t="str">
        <f>IFERROR(VLOOKUP(A2423,'BPT List'!B:E,4,),"")</f>
        <v/>
      </c>
    </row>
    <row r="2424" spans="1:6" x14ac:dyDescent="0.3">
      <c r="A2424" t="s">
        <v>5602</v>
      </c>
      <c r="B2424" s="97">
        <f t="shared" si="37"/>
        <v>4004</v>
      </c>
      <c r="C2424" t="s">
        <v>5603</v>
      </c>
      <c r="D2424" t="s">
        <v>5059</v>
      </c>
      <c r="F2424" s="97" t="str">
        <f>IFERROR(VLOOKUP(A2424,'BPT List'!B:E,4,),"")</f>
        <v/>
      </c>
    </row>
    <row r="2425" spans="1:6" x14ac:dyDescent="0.3">
      <c r="A2425" t="s">
        <v>5604</v>
      </c>
      <c r="B2425" s="97">
        <f t="shared" si="37"/>
        <v>4006</v>
      </c>
      <c r="C2425" t="s">
        <v>5605</v>
      </c>
      <c r="D2425" t="s">
        <v>5059</v>
      </c>
      <c r="F2425" s="97" t="str">
        <f>IFERROR(VLOOKUP(A2425,'BPT List'!B:E,4,),"")</f>
        <v/>
      </c>
    </row>
    <row r="2426" spans="1:6" x14ac:dyDescent="0.3">
      <c r="A2426" t="s">
        <v>5606</v>
      </c>
      <c r="B2426" s="97">
        <f t="shared" si="37"/>
        <v>4007</v>
      </c>
      <c r="C2426" t="s">
        <v>5607</v>
      </c>
      <c r="D2426" t="s">
        <v>5059</v>
      </c>
      <c r="F2426" s="97" t="str">
        <f>IFERROR(VLOOKUP(A2426,'BPT List'!B:E,4,),"")</f>
        <v/>
      </c>
    </row>
    <row r="2427" spans="1:6" x14ac:dyDescent="0.3">
      <c r="A2427" t="s">
        <v>5608</v>
      </c>
      <c r="B2427" s="97">
        <f t="shared" si="37"/>
        <v>4008</v>
      </c>
      <c r="C2427" t="s">
        <v>5609</v>
      </c>
      <c r="D2427" t="s">
        <v>5059</v>
      </c>
      <c r="F2427" s="97" t="str">
        <f>IFERROR(VLOOKUP(A2427,'BPT List'!B:E,4,),"")</f>
        <v/>
      </c>
    </row>
    <row r="2428" spans="1:6" x14ac:dyDescent="0.3">
      <c r="A2428" t="s">
        <v>5610</v>
      </c>
      <c r="B2428" s="97">
        <f t="shared" si="37"/>
        <v>4010</v>
      </c>
      <c r="C2428" t="s">
        <v>5611</v>
      </c>
      <c r="D2428" t="s">
        <v>5059</v>
      </c>
      <c r="F2428" s="97" t="str">
        <f>IFERROR(VLOOKUP(A2428,'BPT List'!B:E,4,),"")</f>
        <v/>
      </c>
    </row>
    <row r="2429" spans="1:6" x14ac:dyDescent="0.3">
      <c r="A2429" t="s">
        <v>5612</v>
      </c>
      <c r="B2429" s="97">
        <f t="shared" si="37"/>
        <v>4015</v>
      </c>
      <c r="C2429" t="s">
        <v>5613</v>
      </c>
      <c r="D2429" t="s">
        <v>5059</v>
      </c>
      <c r="F2429" s="97" t="str">
        <f>IFERROR(VLOOKUP(A2429,'BPT List'!B:E,4,),"")</f>
        <v/>
      </c>
    </row>
    <row r="2430" spans="1:6" x14ac:dyDescent="0.3">
      <c r="A2430" t="s">
        <v>5614</v>
      </c>
      <c r="B2430" s="97">
        <f t="shared" si="37"/>
        <v>4016</v>
      </c>
      <c r="C2430" t="s">
        <v>5615</v>
      </c>
      <c r="D2430" t="s">
        <v>5059</v>
      </c>
      <c r="F2430" s="97" t="str">
        <f>IFERROR(VLOOKUP(A2430,'BPT List'!B:E,4,),"")</f>
        <v/>
      </c>
    </row>
    <row r="2431" spans="1:6" x14ac:dyDescent="0.3">
      <c r="A2431" t="s">
        <v>5616</v>
      </c>
      <c r="B2431" s="97">
        <f t="shared" si="37"/>
        <v>4017</v>
      </c>
      <c r="C2431" t="s">
        <v>5617</v>
      </c>
      <c r="D2431" t="s">
        <v>5059</v>
      </c>
      <c r="F2431" s="97" t="str">
        <f>IFERROR(VLOOKUP(A2431,'BPT List'!B:E,4,),"")</f>
        <v/>
      </c>
    </row>
    <row r="2432" spans="1:6" x14ac:dyDescent="0.3">
      <c r="A2432" t="s">
        <v>5618</v>
      </c>
      <c r="B2432" s="97">
        <f t="shared" si="37"/>
        <v>4018</v>
      </c>
      <c r="C2432" t="s">
        <v>5619</v>
      </c>
      <c r="D2432" t="s">
        <v>5059</v>
      </c>
      <c r="F2432" s="97" t="str">
        <f>IFERROR(VLOOKUP(A2432,'BPT List'!B:E,4,),"")</f>
        <v/>
      </c>
    </row>
    <row r="2433" spans="1:6" x14ac:dyDescent="0.3">
      <c r="A2433" t="s">
        <v>5620</v>
      </c>
      <c r="B2433" s="97">
        <f t="shared" si="37"/>
        <v>4019</v>
      </c>
      <c r="C2433" t="s">
        <v>5621</v>
      </c>
      <c r="D2433" t="s">
        <v>5059</v>
      </c>
      <c r="F2433" s="97" t="str">
        <f>IFERROR(VLOOKUP(A2433,'BPT List'!B:E,4,),"")</f>
        <v/>
      </c>
    </row>
    <row r="2434" spans="1:6" x14ac:dyDescent="0.3">
      <c r="A2434" t="s">
        <v>5622</v>
      </c>
      <c r="B2434" s="97">
        <f t="shared" si="37"/>
        <v>4021</v>
      </c>
      <c r="C2434" t="s">
        <v>5623</v>
      </c>
      <c r="D2434" t="s">
        <v>5059</v>
      </c>
      <c r="F2434" s="97" t="str">
        <f>IFERROR(VLOOKUP(A2434,'BPT List'!B:E,4,),"")</f>
        <v/>
      </c>
    </row>
    <row r="2435" spans="1:6" x14ac:dyDescent="0.3">
      <c r="A2435" t="s">
        <v>5624</v>
      </c>
      <c r="B2435" s="97">
        <f t="shared" ref="B2435:B2498" si="38">VALUE(RIGHT(A2435,4))</f>
        <v>4027</v>
      </c>
      <c r="C2435" t="s">
        <v>5625</v>
      </c>
      <c r="D2435" t="s">
        <v>5059</v>
      </c>
      <c r="F2435" s="97" t="str">
        <f>IFERROR(VLOOKUP(A2435,'BPT List'!B:E,4,),"")</f>
        <v/>
      </c>
    </row>
    <row r="2436" spans="1:6" x14ac:dyDescent="0.3">
      <c r="A2436" t="s">
        <v>5626</v>
      </c>
      <c r="B2436" s="97">
        <f t="shared" si="38"/>
        <v>3955</v>
      </c>
      <c r="C2436" t="s">
        <v>5627</v>
      </c>
      <c r="D2436" t="s">
        <v>5059</v>
      </c>
      <c r="F2436" s="97" t="str">
        <f>IFERROR(VLOOKUP(A2436,'BPT List'!B:E,4,),"")</f>
        <v/>
      </c>
    </row>
    <row r="2437" spans="1:6" x14ac:dyDescent="0.3">
      <c r="A2437" t="s">
        <v>5628</v>
      </c>
      <c r="B2437" s="97">
        <f t="shared" si="38"/>
        <v>3927</v>
      </c>
      <c r="C2437" t="s">
        <v>5629</v>
      </c>
      <c r="D2437" t="s">
        <v>5059</v>
      </c>
      <c r="F2437" s="97" t="str">
        <f>IFERROR(VLOOKUP(A2437,'BPT List'!B:E,4,),"")</f>
        <v/>
      </c>
    </row>
    <row r="2438" spans="1:6" x14ac:dyDescent="0.3">
      <c r="A2438" t="s">
        <v>5630</v>
      </c>
      <c r="B2438" s="97">
        <f t="shared" si="38"/>
        <v>802</v>
      </c>
      <c r="C2438" t="s">
        <v>5631</v>
      </c>
      <c r="D2438" t="s">
        <v>4371</v>
      </c>
      <c r="F2438" s="97" t="str">
        <f>IFERROR(VLOOKUP(A2438,'BPT List'!B:E,4,),"")</f>
        <v/>
      </c>
    </row>
    <row r="2439" spans="1:6" x14ac:dyDescent="0.3">
      <c r="A2439" t="s">
        <v>5632</v>
      </c>
      <c r="B2439" s="97">
        <f t="shared" si="38"/>
        <v>968</v>
      </c>
      <c r="C2439" t="s">
        <v>5633</v>
      </c>
      <c r="D2439" t="s">
        <v>1877</v>
      </c>
      <c r="F2439" s="97" t="str">
        <f>IFERROR(VLOOKUP(A2439,'BPT List'!B:E,4,),"")</f>
        <v/>
      </c>
    </row>
    <row r="2440" spans="1:6" x14ac:dyDescent="0.3">
      <c r="A2440" t="s">
        <v>5634</v>
      </c>
      <c r="B2440" s="97">
        <f t="shared" si="38"/>
        <v>1477</v>
      </c>
      <c r="C2440" t="s">
        <v>5635</v>
      </c>
      <c r="D2440" t="s">
        <v>2521</v>
      </c>
      <c r="F2440" s="97" t="str">
        <f>IFERROR(VLOOKUP(A2440,'BPT List'!B:E,4,),"")</f>
        <v/>
      </c>
    </row>
    <row r="2441" spans="1:6" x14ac:dyDescent="0.3">
      <c r="A2441" t="s">
        <v>5636</v>
      </c>
      <c r="B2441" s="97">
        <f t="shared" si="38"/>
        <v>1482</v>
      </c>
      <c r="C2441" t="s">
        <v>5637</v>
      </c>
      <c r="D2441" t="s">
        <v>2521</v>
      </c>
      <c r="F2441" s="97" t="str">
        <f>IFERROR(VLOOKUP(A2441,'BPT List'!B:E,4,),"")</f>
        <v/>
      </c>
    </row>
    <row r="2442" spans="1:6" x14ac:dyDescent="0.3">
      <c r="A2442" t="s">
        <v>5638</v>
      </c>
      <c r="B2442" s="97">
        <f t="shared" si="38"/>
        <v>2119</v>
      </c>
      <c r="C2442" t="s">
        <v>5639</v>
      </c>
      <c r="D2442" t="s">
        <v>4466</v>
      </c>
      <c r="F2442" s="97" t="str">
        <f>IFERROR(VLOOKUP(A2442,'BPT List'!B:E,4,),"")</f>
        <v/>
      </c>
    </row>
    <row r="2443" spans="1:6" x14ac:dyDescent="0.3">
      <c r="A2443" t="s">
        <v>5640</v>
      </c>
      <c r="B2443" s="97">
        <f t="shared" si="38"/>
        <v>3718</v>
      </c>
      <c r="C2443" t="s">
        <v>5641</v>
      </c>
      <c r="D2443" t="s">
        <v>1877</v>
      </c>
      <c r="F2443" s="97" t="str">
        <f>IFERROR(VLOOKUP(A2443,'BPT List'!B:E,4,),"")</f>
        <v/>
      </c>
    </row>
    <row r="2444" spans="1:6" x14ac:dyDescent="0.3">
      <c r="A2444" t="s">
        <v>5642</v>
      </c>
      <c r="B2444" s="97">
        <f t="shared" si="38"/>
        <v>4032</v>
      </c>
      <c r="C2444" t="s">
        <v>5643</v>
      </c>
      <c r="D2444" t="s">
        <v>3134</v>
      </c>
      <c r="F2444" s="97" t="str">
        <f>IFERROR(VLOOKUP(A2444,'BPT List'!B:E,4,),"")</f>
        <v/>
      </c>
    </row>
    <row r="2445" spans="1:6" x14ac:dyDescent="0.3">
      <c r="A2445" t="s">
        <v>5644</v>
      </c>
      <c r="B2445" s="97">
        <f t="shared" si="38"/>
        <v>4057</v>
      </c>
      <c r="C2445" t="s">
        <v>2310</v>
      </c>
      <c r="D2445" t="s">
        <v>2276</v>
      </c>
      <c r="F2445" s="97" t="str">
        <f>IFERROR(VLOOKUP(A2445,'BPT List'!B:E,4,),"")</f>
        <v/>
      </c>
    </row>
    <row r="2446" spans="1:6" x14ac:dyDescent="0.3">
      <c r="A2446" t="s">
        <v>5645</v>
      </c>
      <c r="B2446" s="97">
        <f t="shared" si="38"/>
        <v>747</v>
      </c>
      <c r="C2446" t="s">
        <v>5646</v>
      </c>
      <c r="D2446" t="s">
        <v>3579</v>
      </c>
      <c r="F2446" s="97" t="str">
        <f>IFERROR(VLOOKUP(A2446,'BPT List'!B:E,4,),"")</f>
        <v/>
      </c>
    </row>
    <row r="2447" spans="1:6" x14ac:dyDescent="0.3">
      <c r="A2447" t="s">
        <v>5647</v>
      </c>
      <c r="B2447" s="97">
        <f t="shared" si="38"/>
        <v>782</v>
      </c>
      <c r="C2447" t="s">
        <v>5648</v>
      </c>
      <c r="D2447" t="s">
        <v>4371</v>
      </c>
      <c r="F2447" s="97" t="str">
        <f>IFERROR(VLOOKUP(A2447,'BPT List'!B:E,4,),"")</f>
        <v>YES</v>
      </c>
    </row>
    <row r="2448" spans="1:6" x14ac:dyDescent="0.3">
      <c r="A2448" t="s">
        <v>5649</v>
      </c>
      <c r="B2448" s="97">
        <f t="shared" si="38"/>
        <v>785</v>
      </c>
      <c r="C2448" t="s">
        <v>5650</v>
      </c>
      <c r="D2448" t="s">
        <v>4371</v>
      </c>
      <c r="F2448" s="97" t="str">
        <f>IFERROR(VLOOKUP(A2448,'BPT List'!B:E,4,),"")</f>
        <v/>
      </c>
    </row>
    <row r="2449" spans="1:6" x14ac:dyDescent="0.3">
      <c r="A2449" t="s">
        <v>5651</v>
      </c>
      <c r="B2449" s="97">
        <f t="shared" si="38"/>
        <v>859</v>
      </c>
      <c r="C2449" t="s">
        <v>5652</v>
      </c>
      <c r="D2449" t="s">
        <v>4371</v>
      </c>
      <c r="F2449" s="97" t="str">
        <f>IFERROR(VLOOKUP(A2449,'BPT List'!B:E,4,),"")</f>
        <v/>
      </c>
    </row>
    <row r="2450" spans="1:6" x14ac:dyDescent="0.3">
      <c r="A2450" t="s">
        <v>5653</v>
      </c>
      <c r="B2450" s="97">
        <f t="shared" si="38"/>
        <v>1040</v>
      </c>
      <c r="C2450" t="s">
        <v>5654</v>
      </c>
      <c r="D2450" t="s">
        <v>2944</v>
      </c>
      <c r="F2450" s="97" t="str">
        <f>IFERROR(VLOOKUP(A2450,'BPT List'!B:E,4,),"")</f>
        <v>YES</v>
      </c>
    </row>
    <row r="2451" spans="1:6" x14ac:dyDescent="0.3">
      <c r="A2451" t="s">
        <v>5655</v>
      </c>
      <c r="B2451" s="97">
        <f t="shared" si="38"/>
        <v>1067</v>
      </c>
      <c r="C2451" t="s">
        <v>5656</v>
      </c>
      <c r="D2451" t="s">
        <v>2944</v>
      </c>
      <c r="F2451" s="97" t="str">
        <f>IFERROR(VLOOKUP(A2451,'BPT List'!B:E,4,),"")</f>
        <v>YES</v>
      </c>
    </row>
    <row r="2452" spans="1:6" x14ac:dyDescent="0.3">
      <c r="A2452" t="s">
        <v>5657</v>
      </c>
      <c r="B2452" s="97">
        <f t="shared" si="38"/>
        <v>1247</v>
      </c>
      <c r="C2452" t="s">
        <v>5658</v>
      </c>
      <c r="D2452" t="s">
        <v>2944</v>
      </c>
      <c r="F2452" s="97" t="str">
        <f>IFERROR(VLOOKUP(A2452,'BPT List'!B:E,4,),"")</f>
        <v/>
      </c>
    </row>
    <row r="2453" spans="1:6" x14ac:dyDescent="0.3">
      <c r="A2453" t="s">
        <v>5659</v>
      </c>
      <c r="B2453" s="97">
        <f t="shared" si="38"/>
        <v>1809</v>
      </c>
      <c r="C2453" t="s">
        <v>5660</v>
      </c>
      <c r="D2453" t="s">
        <v>763</v>
      </c>
      <c r="F2453" s="97" t="str">
        <f>IFERROR(VLOOKUP(A2453,'BPT List'!B:E,4,),"")</f>
        <v/>
      </c>
    </row>
    <row r="2454" spans="1:6" x14ac:dyDescent="0.3">
      <c r="A2454" t="s">
        <v>5661</v>
      </c>
      <c r="B2454" s="97">
        <f t="shared" si="38"/>
        <v>4037</v>
      </c>
      <c r="C2454" t="s">
        <v>5662</v>
      </c>
      <c r="D2454" t="s">
        <v>2346</v>
      </c>
      <c r="F2454" s="97" t="str">
        <f>IFERROR(VLOOKUP(A2454,'BPT List'!B:E,4,),"")</f>
        <v/>
      </c>
    </row>
    <row r="2455" spans="1:6" x14ac:dyDescent="0.3">
      <c r="A2455" t="s">
        <v>5663</v>
      </c>
      <c r="B2455" s="97">
        <f t="shared" si="38"/>
        <v>2561</v>
      </c>
      <c r="C2455" t="s">
        <v>5664</v>
      </c>
      <c r="D2455" t="s">
        <v>4886</v>
      </c>
      <c r="F2455" s="97" t="str">
        <f>IFERROR(VLOOKUP(A2455,'BPT List'!B:E,4,),"")</f>
        <v/>
      </c>
    </row>
    <row r="2456" spans="1:6" x14ac:dyDescent="0.3">
      <c r="A2456" t="s">
        <v>5665</v>
      </c>
      <c r="B2456" s="97">
        <f t="shared" si="38"/>
        <v>2420</v>
      </c>
      <c r="C2456" t="s">
        <v>5666</v>
      </c>
      <c r="D2456" t="s">
        <v>1560</v>
      </c>
      <c r="F2456" s="97" t="str">
        <f>IFERROR(VLOOKUP(A2456,'BPT List'!B:E,4,),"")</f>
        <v>YES</v>
      </c>
    </row>
    <row r="2457" spans="1:6" x14ac:dyDescent="0.3">
      <c r="A2457" t="s">
        <v>5667</v>
      </c>
      <c r="B2457" s="97">
        <f t="shared" si="38"/>
        <v>4046</v>
      </c>
      <c r="C2457" t="s">
        <v>5668</v>
      </c>
      <c r="D2457" t="s">
        <v>2276</v>
      </c>
      <c r="F2457" s="97" t="str">
        <f>IFERROR(VLOOKUP(A2457,'BPT List'!B:E,4,),"")</f>
        <v/>
      </c>
    </row>
    <row r="2458" spans="1:6" x14ac:dyDescent="0.3">
      <c r="A2458" t="s">
        <v>5669</v>
      </c>
      <c r="B2458" s="97">
        <f t="shared" si="38"/>
        <v>240</v>
      </c>
      <c r="C2458" t="s">
        <v>5670</v>
      </c>
      <c r="D2458" t="s">
        <v>3875</v>
      </c>
      <c r="F2458" s="97" t="str">
        <f>IFERROR(VLOOKUP(A2458,'BPT List'!B:E,4,),"")</f>
        <v/>
      </c>
    </row>
    <row r="2459" spans="1:6" x14ac:dyDescent="0.3">
      <c r="A2459" t="s">
        <v>5671</v>
      </c>
      <c r="B2459" s="97">
        <f t="shared" si="38"/>
        <v>4034</v>
      </c>
      <c r="C2459" t="s">
        <v>5672</v>
      </c>
      <c r="D2459" t="s">
        <v>3197</v>
      </c>
      <c r="F2459" s="97" t="str">
        <f>IFERROR(VLOOKUP(A2459,'BPT List'!B:E,4,),"")</f>
        <v/>
      </c>
    </row>
    <row r="2460" spans="1:6" x14ac:dyDescent="0.3">
      <c r="A2460" t="s">
        <v>5673</v>
      </c>
      <c r="B2460" s="97">
        <f t="shared" si="38"/>
        <v>4039</v>
      </c>
      <c r="C2460" t="s">
        <v>5674</v>
      </c>
      <c r="D2460" t="s">
        <v>909</v>
      </c>
      <c r="F2460" s="97" t="str">
        <f>IFERROR(VLOOKUP(A2460,'BPT List'!B:E,4,),"")</f>
        <v/>
      </c>
    </row>
    <row r="2461" spans="1:6" x14ac:dyDescent="0.3">
      <c r="A2461" t="s">
        <v>5675</v>
      </c>
      <c r="B2461" s="97">
        <f t="shared" si="38"/>
        <v>237</v>
      </c>
      <c r="C2461" t="s">
        <v>5676</v>
      </c>
      <c r="D2461" t="s">
        <v>3875</v>
      </c>
      <c r="F2461" s="97" t="str">
        <f>IFERROR(VLOOKUP(A2461,'BPT List'!B:E,4,),"")</f>
        <v/>
      </c>
    </row>
    <row r="2462" spans="1:6" x14ac:dyDescent="0.3">
      <c r="A2462" t="s">
        <v>5677</v>
      </c>
      <c r="B2462" s="97">
        <f t="shared" si="38"/>
        <v>3348</v>
      </c>
      <c r="C2462" t="s">
        <v>5678</v>
      </c>
      <c r="D2462" t="s">
        <v>4980</v>
      </c>
      <c r="F2462" s="97" t="str">
        <f>IFERROR(VLOOKUP(A2462,'BPT List'!B:E,4,),"")</f>
        <v/>
      </c>
    </row>
    <row r="2463" spans="1:6" x14ac:dyDescent="0.3">
      <c r="A2463" t="s">
        <v>5679</v>
      </c>
      <c r="B2463" s="97">
        <f t="shared" si="38"/>
        <v>4058</v>
      </c>
      <c r="C2463" t="s">
        <v>5680</v>
      </c>
      <c r="D2463" t="s">
        <v>2016</v>
      </c>
      <c r="F2463" s="97" t="str">
        <f>IFERROR(VLOOKUP(A2463,'BPT List'!B:E,4,),"")</f>
        <v/>
      </c>
    </row>
    <row r="2464" spans="1:6" x14ac:dyDescent="0.3">
      <c r="A2464" t="s">
        <v>5681</v>
      </c>
      <c r="B2464" s="97">
        <f t="shared" si="38"/>
        <v>4050</v>
      </c>
      <c r="C2464" t="s">
        <v>5682</v>
      </c>
      <c r="D2464" t="s">
        <v>5059</v>
      </c>
      <c r="F2464" s="97" t="str">
        <f>IFERROR(VLOOKUP(A2464,'BPT List'!B:E,4,),"")</f>
        <v/>
      </c>
    </row>
    <row r="2465" spans="1:6" x14ac:dyDescent="0.3">
      <c r="A2465" t="s">
        <v>5683</v>
      </c>
      <c r="B2465" s="97">
        <f t="shared" si="38"/>
        <v>4051</v>
      </c>
      <c r="C2465" t="s">
        <v>5684</v>
      </c>
      <c r="D2465" t="s">
        <v>5059</v>
      </c>
      <c r="F2465" s="97" t="str">
        <f>IFERROR(VLOOKUP(A2465,'BPT List'!B:E,4,),"")</f>
        <v/>
      </c>
    </row>
    <row r="2466" spans="1:6" x14ac:dyDescent="0.3">
      <c r="A2466" t="s">
        <v>5685</v>
      </c>
      <c r="B2466" s="97">
        <f t="shared" si="38"/>
        <v>4052</v>
      </c>
      <c r="C2466" t="s">
        <v>5686</v>
      </c>
      <c r="D2466" t="s">
        <v>5059</v>
      </c>
      <c r="F2466" s="97" t="str">
        <f>IFERROR(VLOOKUP(A2466,'BPT List'!B:E,4,),"")</f>
        <v/>
      </c>
    </row>
    <row r="2467" spans="1:6" x14ac:dyDescent="0.3">
      <c r="A2467" t="s">
        <v>5687</v>
      </c>
      <c r="B2467" s="97">
        <f t="shared" si="38"/>
        <v>4053</v>
      </c>
      <c r="C2467" t="s">
        <v>5688</v>
      </c>
      <c r="D2467" t="s">
        <v>5059</v>
      </c>
      <c r="F2467" s="97" t="str">
        <f>IFERROR(VLOOKUP(A2467,'BPT List'!B:E,4,),"")</f>
        <v/>
      </c>
    </row>
    <row r="2468" spans="1:6" x14ac:dyDescent="0.3">
      <c r="A2468" t="s">
        <v>5689</v>
      </c>
      <c r="B2468" s="97">
        <f t="shared" si="38"/>
        <v>4054</v>
      </c>
      <c r="C2468" t="s">
        <v>5690</v>
      </c>
      <c r="D2468" t="s">
        <v>5059</v>
      </c>
      <c r="F2468" s="97" t="str">
        <f>IFERROR(VLOOKUP(A2468,'BPT List'!B:E,4,),"")</f>
        <v/>
      </c>
    </row>
    <row r="2469" spans="1:6" x14ac:dyDescent="0.3">
      <c r="A2469" t="s">
        <v>5691</v>
      </c>
      <c r="B2469" s="97">
        <f t="shared" si="38"/>
        <v>4055</v>
      </c>
      <c r="C2469" t="s">
        <v>5692</v>
      </c>
      <c r="D2469" t="s">
        <v>5059</v>
      </c>
      <c r="F2469" s="97" t="str">
        <f>IFERROR(VLOOKUP(A2469,'BPT List'!B:E,4,),"")</f>
        <v/>
      </c>
    </row>
    <row r="2470" spans="1:6" x14ac:dyDescent="0.3">
      <c r="A2470" t="s">
        <v>5693</v>
      </c>
      <c r="B2470" s="97">
        <f t="shared" si="38"/>
        <v>4056</v>
      </c>
      <c r="C2470" t="s">
        <v>5694</v>
      </c>
      <c r="D2470" t="s">
        <v>5059</v>
      </c>
      <c r="F2470" s="97" t="str">
        <f>IFERROR(VLOOKUP(A2470,'BPT List'!B:E,4,),"")</f>
        <v/>
      </c>
    </row>
    <row r="2471" spans="1:6" x14ac:dyDescent="0.3">
      <c r="A2471" t="s">
        <v>5695</v>
      </c>
      <c r="B2471" s="97">
        <f t="shared" si="38"/>
        <v>4042</v>
      </c>
      <c r="C2471" t="s">
        <v>5696</v>
      </c>
      <c r="D2471" t="s">
        <v>3134</v>
      </c>
      <c r="F2471" s="97" t="str">
        <f>IFERROR(VLOOKUP(A2471,'BPT List'!B:E,4,),"")</f>
        <v/>
      </c>
    </row>
    <row r="2472" spans="1:6" x14ac:dyDescent="0.3">
      <c r="A2472" t="s">
        <v>5697</v>
      </c>
      <c r="B2472" s="97">
        <f t="shared" si="38"/>
        <v>4041</v>
      </c>
      <c r="C2472" t="s">
        <v>5698</v>
      </c>
      <c r="D2472" t="s">
        <v>1502</v>
      </c>
      <c r="F2472" s="97" t="str">
        <f>IFERROR(VLOOKUP(A2472,'BPT List'!B:E,4,),"")</f>
        <v/>
      </c>
    </row>
    <row r="2473" spans="1:6" x14ac:dyDescent="0.3">
      <c r="A2473" t="s">
        <v>5699</v>
      </c>
      <c r="B2473" s="97">
        <f t="shared" si="38"/>
        <v>4044</v>
      </c>
      <c r="C2473" t="s">
        <v>5700</v>
      </c>
      <c r="D2473" t="s">
        <v>3134</v>
      </c>
      <c r="F2473" s="97" t="str">
        <f>IFERROR(VLOOKUP(A2473,'BPT List'!B:E,4,),"")</f>
        <v/>
      </c>
    </row>
    <row r="2474" spans="1:6" x14ac:dyDescent="0.3">
      <c r="A2474" t="s">
        <v>5701</v>
      </c>
      <c r="B2474" s="97">
        <f t="shared" si="38"/>
        <v>393</v>
      </c>
      <c r="C2474" t="s">
        <v>5702</v>
      </c>
      <c r="D2474" t="s">
        <v>909</v>
      </c>
      <c r="F2474" s="97" t="str">
        <f>IFERROR(VLOOKUP(A2474,'BPT List'!B:E,4,),"")</f>
        <v/>
      </c>
    </row>
    <row r="2475" spans="1:6" x14ac:dyDescent="0.3">
      <c r="A2475" t="s">
        <v>5703</v>
      </c>
      <c r="B2475" s="97">
        <f t="shared" si="38"/>
        <v>419</v>
      </c>
      <c r="C2475" t="s">
        <v>5704</v>
      </c>
      <c r="D2475" t="s">
        <v>909</v>
      </c>
      <c r="F2475" s="97" t="str">
        <f>IFERROR(VLOOKUP(A2475,'BPT List'!B:E,4,),"")</f>
        <v/>
      </c>
    </row>
    <row r="2476" spans="1:6" x14ac:dyDescent="0.3">
      <c r="A2476" t="s">
        <v>5705</v>
      </c>
      <c r="B2476" s="97">
        <f t="shared" si="38"/>
        <v>604</v>
      </c>
      <c r="C2476" t="s">
        <v>5706</v>
      </c>
      <c r="D2476" t="s">
        <v>909</v>
      </c>
      <c r="F2476" s="97" t="str">
        <f>IFERROR(VLOOKUP(A2476,'BPT List'!B:E,4,),"")</f>
        <v/>
      </c>
    </row>
    <row r="2477" spans="1:6" x14ac:dyDescent="0.3">
      <c r="A2477" t="s">
        <v>5707</v>
      </c>
      <c r="B2477" s="97">
        <f t="shared" si="38"/>
        <v>4038</v>
      </c>
      <c r="C2477" t="s">
        <v>5708</v>
      </c>
      <c r="D2477" t="s">
        <v>1344</v>
      </c>
      <c r="F2477" s="97" t="str">
        <f>IFERROR(VLOOKUP(A2477,'BPT List'!B:E,4,),"")</f>
        <v/>
      </c>
    </row>
    <row r="2478" spans="1:6" x14ac:dyDescent="0.3">
      <c r="A2478" t="s">
        <v>5709</v>
      </c>
      <c r="B2478" s="97">
        <f t="shared" si="38"/>
        <v>2353</v>
      </c>
      <c r="C2478" t="s">
        <v>5710</v>
      </c>
      <c r="D2478" t="s">
        <v>1344</v>
      </c>
      <c r="F2478" s="97" t="str">
        <f>IFERROR(VLOOKUP(A2478,'BPT List'!B:E,4,),"")</f>
        <v/>
      </c>
    </row>
    <row r="2479" spans="1:6" x14ac:dyDescent="0.3">
      <c r="A2479" t="s">
        <v>5711</v>
      </c>
      <c r="B2479" s="97">
        <f t="shared" si="38"/>
        <v>3716</v>
      </c>
      <c r="C2479" t="s">
        <v>5712</v>
      </c>
      <c r="D2479" t="s">
        <v>1539</v>
      </c>
      <c r="F2479" s="97" t="str">
        <f>IFERROR(VLOOKUP(A2479,'BPT List'!B:E,4,),"")</f>
        <v/>
      </c>
    </row>
    <row r="2480" spans="1:6" x14ac:dyDescent="0.3">
      <c r="A2480" t="s">
        <v>5713</v>
      </c>
      <c r="B2480" s="97">
        <f t="shared" si="38"/>
        <v>3549</v>
      </c>
      <c r="C2480" t="s">
        <v>5714</v>
      </c>
      <c r="D2480" t="s">
        <v>1539</v>
      </c>
      <c r="F2480" s="97" t="str">
        <f>IFERROR(VLOOKUP(A2480,'BPT List'!B:E,4,),"")</f>
        <v/>
      </c>
    </row>
    <row r="2481" spans="1:6" x14ac:dyDescent="0.3">
      <c r="A2481" t="s">
        <v>5715</v>
      </c>
      <c r="B2481" s="97">
        <f t="shared" si="38"/>
        <v>4047</v>
      </c>
      <c r="C2481" t="s">
        <v>5716</v>
      </c>
      <c r="D2481" t="s">
        <v>1877</v>
      </c>
      <c r="F2481" s="97" t="str">
        <f>IFERROR(VLOOKUP(A2481,'BPT List'!B:E,4,),"")</f>
        <v/>
      </c>
    </row>
    <row r="2482" spans="1:6" x14ac:dyDescent="0.3">
      <c r="A2482" t="s">
        <v>5717</v>
      </c>
      <c r="B2482" s="97">
        <f t="shared" si="38"/>
        <v>4043</v>
      </c>
      <c r="C2482" t="s">
        <v>5718</v>
      </c>
      <c r="D2482" t="s">
        <v>2016</v>
      </c>
      <c r="F2482" s="97" t="str">
        <f>IFERROR(VLOOKUP(A2482,'BPT List'!B:E,4,),"")</f>
        <v/>
      </c>
    </row>
    <row r="2483" spans="1:6" x14ac:dyDescent="0.3">
      <c r="A2483" t="s">
        <v>5719</v>
      </c>
      <c r="B2483" s="97">
        <f t="shared" si="38"/>
        <v>636</v>
      </c>
      <c r="C2483" t="s">
        <v>5720</v>
      </c>
      <c r="D2483" t="s">
        <v>2829</v>
      </c>
      <c r="F2483" s="97" t="str">
        <f>IFERROR(VLOOKUP(A2483,'BPT List'!B:E,4,),"")</f>
        <v/>
      </c>
    </row>
    <row r="2484" spans="1:6" x14ac:dyDescent="0.3">
      <c r="A2484" t="s">
        <v>5721</v>
      </c>
      <c r="B2484" s="97">
        <f t="shared" si="38"/>
        <v>1060</v>
      </c>
      <c r="C2484" t="s">
        <v>5722</v>
      </c>
      <c r="D2484" t="s">
        <v>2944</v>
      </c>
      <c r="F2484" s="97" t="str">
        <f>IFERROR(VLOOKUP(A2484,'BPT List'!B:E,4,),"")</f>
        <v/>
      </c>
    </row>
    <row r="2485" spans="1:6" x14ac:dyDescent="0.3">
      <c r="A2485" t="s">
        <v>5723</v>
      </c>
      <c r="B2485" s="97">
        <f t="shared" si="38"/>
        <v>2917</v>
      </c>
      <c r="C2485" t="s">
        <v>5724</v>
      </c>
      <c r="D2485" t="s">
        <v>3054</v>
      </c>
      <c r="F2485" s="97" t="str">
        <f>IFERROR(VLOOKUP(A2485,'BPT List'!B:E,4,),"")</f>
        <v>YES</v>
      </c>
    </row>
    <row r="2486" spans="1:6" x14ac:dyDescent="0.3">
      <c r="A2486" t="s">
        <v>5725</v>
      </c>
      <c r="B2486" s="97">
        <f t="shared" si="38"/>
        <v>2920</v>
      </c>
      <c r="C2486" t="s">
        <v>5726</v>
      </c>
      <c r="D2486" t="s">
        <v>3054</v>
      </c>
      <c r="F2486" s="97" t="str">
        <f>IFERROR(VLOOKUP(A2486,'BPT List'!B:E,4,),"")</f>
        <v/>
      </c>
    </row>
    <row r="2487" spans="1:6" x14ac:dyDescent="0.3">
      <c r="A2487" t="s">
        <v>5727</v>
      </c>
      <c r="B2487" s="97">
        <f t="shared" si="38"/>
        <v>4035</v>
      </c>
      <c r="C2487" t="s">
        <v>5728</v>
      </c>
      <c r="D2487" t="s">
        <v>3352</v>
      </c>
      <c r="F2487" s="97" t="str">
        <f>IFERROR(VLOOKUP(A2487,'BPT List'!B:E,4,),"")</f>
        <v/>
      </c>
    </row>
    <row r="2488" spans="1:6" x14ac:dyDescent="0.3">
      <c r="A2488" t="s">
        <v>5729</v>
      </c>
      <c r="B2488" s="97">
        <f t="shared" si="38"/>
        <v>4040</v>
      </c>
      <c r="C2488" t="s">
        <v>5730</v>
      </c>
      <c r="D2488" t="s">
        <v>3352</v>
      </c>
      <c r="F2488" s="97" t="str">
        <f>IFERROR(VLOOKUP(A2488,'BPT List'!B:E,4,),"")</f>
        <v/>
      </c>
    </row>
    <row r="2489" spans="1:6" x14ac:dyDescent="0.3">
      <c r="A2489" t="s">
        <v>5731</v>
      </c>
      <c r="B2489" s="97">
        <f t="shared" si="38"/>
        <v>4045</v>
      </c>
      <c r="C2489" t="s">
        <v>4540</v>
      </c>
      <c r="D2489" t="s">
        <v>3502</v>
      </c>
      <c r="F2489" s="97" t="str">
        <f>IFERROR(VLOOKUP(A2489,'BPT List'!B:E,4,),"")</f>
        <v/>
      </c>
    </row>
    <row r="2490" spans="1:6" x14ac:dyDescent="0.3">
      <c r="A2490" t="s">
        <v>5732</v>
      </c>
      <c r="B2490" s="97">
        <f t="shared" si="38"/>
        <v>1777</v>
      </c>
      <c r="C2490" t="s">
        <v>5733</v>
      </c>
      <c r="D2490" t="s">
        <v>5734</v>
      </c>
      <c r="F2490" s="97" t="str">
        <f>IFERROR(VLOOKUP(A2490,'BPT List'!B:E,4,),"")</f>
        <v/>
      </c>
    </row>
    <row r="2491" spans="1:6" x14ac:dyDescent="0.3">
      <c r="A2491" t="s">
        <v>5735</v>
      </c>
      <c r="B2491" s="97">
        <f t="shared" si="38"/>
        <v>1774</v>
      </c>
      <c r="C2491" t="s">
        <v>5736</v>
      </c>
      <c r="D2491" t="s">
        <v>5734</v>
      </c>
      <c r="F2491" s="97" t="str">
        <f>IFERROR(VLOOKUP(A2491,'BPT List'!B:E,4,),"")</f>
        <v/>
      </c>
    </row>
    <row r="2492" spans="1:6" x14ac:dyDescent="0.3">
      <c r="A2492" t="s">
        <v>5737</v>
      </c>
      <c r="B2492" s="97">
        <f t="shared" si="38"/>
        <v>1776</v>
      </c>
      <c r="C2492" t="s">
        <v>5738</v>
      </c>
      <c r="D2492" t="s">
        <v>5734</v>
      </c>
      <c r="F2492" s="97" t="str">
        <f>IFERROR(VLOOKUP(A2492,'BPT List'!B:E,4,),"")</f>
        <v/>
      </c>
    </row>
    <row r="2493" spans="1:6" x14ac:dyDescent="0.3">
      <c r="A2493" t="s">
        <v>5739</v>
      </c>
      <c r="B2493" s="97">
        <f t="shared" si="38"/>
        <v>1778</v>
      </c>
      <c r="C2493" t="s">
        <v>5740</v>
      </c>
      <c r="D2493" t="s">
        <v>5734</v>
      </c>
      <c r="F2493" s="97" t="str">
        <f>IFERROR(VLOOKUP(A2493,'BPT List'!B:E,4,),"")</f>
        <v/>
      </c>
    </row>
    <row r="2494" spans="1:6" x14ac:dyDescent="0.3">
      <c r="A2494" t="s">
        <v>5741</v>
      </c>
      <c r="B2494" s="97">
        <f t="shared" si="38"/>
        <v>1780</v>
      </c>
      <c r="C2494" t="s">
        <v>5742</v>
      </c>
      <c r="D2494" t="s">
        <v>5734</v>
      </c>
      <c r="F2494" s="97" t="str">
        <f>IFERROR(VLOOKUP(A2494,'BPT List'!B:E,4,),"")</f>
        <v/>
      </c>
    </row>
    <row r="2495" spans="1:6" x14ac:dyDescent="0.3">
      <c r="A2495" t="s">
        <v>5743</v>
      </c>
      <c r="B2495" s="97">
        <f t="shared" si="38"/>
        <v>1781</v>
      </c>
      <c r="C2495" t="s">
        <v>5744</v>
      </c>
      <c r="D2495" t="s">
        <v>5734</v>
      </c>
      <c r="F2495" s="97" t="str">
        <f>IFERROR(VLOOKUP(A2495,'BPT List'!B:E,4,),"")</f>
        <v/>
      </c>
    </row>
    <row r="2496" spans="1:6" x14ac:dyDescent="0.3">
      <c r="A2496" t="s">
        <v>5745</v>
      </c>
      <c r="B2496" s="97">
        <f t="shared" si="38"/>
        <v>1782</v>
      </c>
      <c r="C2496" t="s">
        <v>5746</v>
      </c>
      <c r="D2496" t="s">
        <v>5734</v>
      </c>
      <c r="F2496" s="97" t="str">
        <f>IFERROR(VLOOKUP(A2496,'BPT List'!B:E,4,),"")</f>
        <v/>
      </c>
    </row>
    <row r="2497" spans="1:6" x14ac:dyDescent="0.3">
      <c r="A2497" t="s">
        <v>5747</v>
      </c>
      <c r="B2497" s="97">
        <f t="shared" si="38"/>
        <v>1783</v>
      </c>
      <c r="C2497" t="s">
        <v>5748</v>
      </c>
      <c r="D2497" t="s">
        <v>5734</v>
      </c>
      <c r="F2497" s="97" t="str">
        <f>IFERROR(VLOOKUP(A2497,'BPT List'!B:E,4,),"")</f>
        <v/>
      </c>
    </row>
    <row r="2498" spans="1:6" x14ac:dyDescent="0.3">
      <c r="A2498" t="s">
        <v>5749</v>
      </c>
      <c r="B2498" s="97">
        <f t="shared" si="38"/>
        <v>1784</v>
      </c>
      <c r="C2498" t="s">
        <v>5750</v>
      </c>
      <c r="D2498" t="s">
        <v>5734</v>
      </c>
      <c r="F2498" s="97" t="str">
        <f>IFERROR(VLOOKUP(A2498,'BPT List'!B:E,4,),"")</f>
        <v/>
      </c>
    </row>
    <row r="2499" spans="1:6" x14ac:dyDescent="0.3">
      <c r="A2499" t="s">
        <v>5751</v>
      </c>
      <c r="B2499" s="97">
        <f t="shared" ref="B2499:B2515" si="39">VALUE(RIGHT(A2499,4))</f>
        <v>3704</v>
      </c>
      <c r="C2499" t="s">
        <v>5752</v>
      </c>
      <c r="D2499" t="s">
        <v>5734</v>
      </c>
      <c r="F2499" s="97" t="str">
        <f>IFERROR(VLOOKUP(A2499,'BPT List'!B:E,4,),"")</f>
        <v/>
      </c>
    </row>
    <row r="2500" spans="1:6" x14ac:dyDescent="0.3">
      <c r="A2500" t="s">
        <v>5753</v>
      </c>
      <c r="B2500" s="97">
        <f t="shared" si="39"/>
        <v>2805</v>
      </c>
      <c r="C2500" t="s">
        <v>5754</v>
      </c>
      <c r="D2500" t="s">
        <v>4157</v>
      </c>
      <c r="F2500" s="97" t="str">
        <f>IFERROR(VLOOKUP(A2500,'BPT List'!B:E,4,),"")</f>
        <v/>
      </c>
    </row>
    <row r="2501" spans="1:6" x14ac:dyDescent="0.3">
      <c r="A2501" t="s">
        <v>5755</v>
      </c>
      <c r="B2501" s="97">
        <f t="shared" si="39"/>
        <v>3167</v>
      </c>
      <c r="C2501" t="s">
        <v>5756</v>
      </c>
      <c r="D2501" t="s">
        <v>4250</v>
      </c>
      <c r="F2501" s="97" t="str">
        <f>IFERROR(VLOOKUP(A2501,'BPT List'!B:E,4,),"")</f>
        <v/>
      </c>
    </row>
    <row r="2502" spans="1:6" x14ac:dyDescent="0.3">
      <c r="A2502" t="s">
        <v>5757</v>
      </c>
      <c r="B2502" s="97">
        <f t="shared" si="39"/>
        <v>2049</v>
      </c>
      <c r="C2502" t="s">
        <v>5758</v>
      </c>
      <c r="D2502" t="s">
        <v>4466</v>
      </c>
      <c r="F2502" s="97" t="str">
        <f>IFERROR(VLOOKUP(A2502,'BPT List'!B:E,4,),"")</f>
        <v/>
      </c>
    </row>
    <row r="2503" spans="1:6" x14ac:dyDescent="0.3">
      <c r="A2503" t="s">
        <v>5759</v>
      </c>
      <c r="B2503" s="97">
        <f t="shared" si="39"/>
        <v>2083</v>
      </c>
      <c r="C2503" t="s">
        <v>5760</v>
      </c>
      <c r="D2503" t="s">
        <v>4466</v>
      </c>
      <c r="F2503" s="97" t="str">
        <f>IFERROR(VLOOKUP(A2503,'BPT List'!B:E,4,),"")</f>
        <v/>
      </c>
    </row>
    <row r="2504" spans="1:6" x14ac:dyDescent="0.3">
      <c r="A2504" t="s">
        <v>5761</v>
      </c>
      <c r="B2504" s="97">
        <f t="shared" si="39"/>
        <v>4049</v>
      </c>
      <c r="C2504" t="s">
        <v>5762</v>
      </c>
      <c r="D2504" t="s">
        <v>4738</v>
      </c>
      <c r="F2504" s="97" t="str">
        <f>IFERROR(VLOOKUP(A2504,'BPT List'!B:E,4,),"")</f>
        <v/>
      </c>
    </row>
    <row r="2505" spans="1:6" x14ac:dyDescent="0.3">
      <c r="A2505" t="s">
        <v>5763</v>
      </c>
      <c r="B2505" s="97">
        <f t="shared" si="39"/>
        <v>3394</v>
      </c>
      <c r="C2505" t="s">
        <v>5764</v>
      </c>
      <c r="D2505" t="s">
        <v>4980</v>
      </c>
      <c r="F2505" s="97" t="str">
        <f>IFERROR(VLOOKUP(A2505,'BPT List'!B:E,4,),"")</f>
        <v/>
      </c>
    </row>
    <row r="2506" spans="1:6" x14ac:dyDescent="0.3">
      <c r="A2506" t="s">
        <v>5765</v>
      </c>
      <c r="B2506" s="97">
        <f t="shared" si="39"/>
        <v>4029</v>
      </c>
      <c r="C2506" t="s">
        <v>5766</v>
      </c>
      <c r="D2506" t="s">
        <v>5059</v>
      </c>
      <c r="F2506" s="97" t="str">
        <f>IFERROR(VLOOKUP(A2506,'BPT List'!B:E,4,),"")</f>
        <v/>
      </c>
    </row>
    <row r="2507" spans="1:6" x14ac:dyDescent="0.3">
      <c r="A2507" t="s">
        <v>5767</v>
      </c>
      <c r="B2507" s="97">
        <f t="shared" si="39"/>
        <v>4059</v>
      </c>
      <c r="C2507" t="s">
        <v>5768</v>
      </c>
      <c r="D2507" t="s">
        <v>5059</v>
      </c>
      <c r="F2507" s="97" t="str">
        <f>IFERROR(VLOOKUP(A2507,'BPT List'!B:E,4,),"")</f>
        <v/>
      </c>
    </row>
    <row r="2508" spans="1:6" x14ac:dyDescent="0.3">
      <c r="A2508" t="s">
        <v>5769</v>
      </c>
      <c r="B2508" s="97">
        <f t="shared" si="39"/>
        <v>4060</v>
      </c>
      <c r="C2508" t="s">
        <v>5770</v>
      </c>
      <c r="D2508" t="s">
        <v>5059</v>
      </c>
      <c r="F2508" s="97" t="str">
        <f>IFERROR(VLOOKUP(A2508,'BPT List'!B:E,4,),"")</f>
        <v/>
      </c>
    </row>
    <row r="2509" spans="1:6" x14ac:dyDescent="0.3">
      <c r="A2509" t="s">
        <v>5771</v>
      </c>
      <c r="B2509" s="97">
        <f t="shared" si="39"/>
        <v>4031</v>
      </c>
      <c r="C2509" t="s">
        <v>5772</v>
      </c>
      <c r="D2509" t="s">
        <v>1344</v>
      </c>
      <c r="F2509" s="97" t="str">
        <f>IFERROR(VLOOKUP(A2509,'BPT List'!B:E,4,),"")</f>
        <v/>
      </c>
    </row>
    <row r="2510" spans="1:6" x14ac:dyDescent="0.3">
      <c r="A2510" t="s">
        <v>7126</v>
      </c>
      <c r="B2510" s="97">
        <f t="shared" si="39"/>
        <v>4063</v>
      </c>
      <c r="C2510" t="s">
        <v>7132</v>
      </c>
      <c r="D2510" t="s">
        <v>718</v>
      </c>
      <c r="F2510" s="97" t="str">
        <f>IFERROR(VLOOKUP(A2510,'BPT List'!B:E,4,),"")</f>
        <v/>
      </c>
    </row>
    <row r="2511" spans="1:6" x14ac:dyDescent="0.3">
      <c r="A2511" t="s">
        <v>7127</v>
      </c>
      <c r="B2511" s="97">
        <f t="shared" si="39"/>
        <v>4064</v>
      </c>
      <c r="C2511" t="s">
        <v>7133</v>
      </c>
      <c r="D2511" t="s">
        <v>2016</v>
      </c>
      <c r="F2511" s="97" t="str">
        <f>IFERROR(VLOOKUP(A2511,'BPT List'!B:E,4,),"")</f>
        <v/>
      </c>
    </row>
    <row r="2512" spans="1:6" x14ac:dyDescent="0.3">
      <c r="A2512" t="s">
        <v>7128</v>
      </c>
      <c r="B2512" s="97">
        <f t="shared" si="39"/>
        <v>4065</v>
      </c>
      <c r="C2512" t="s">
        <v>2460</v>
      </c>
      <c r="D2512" t="s">
        <v>2383</v>
      </c>
      <c r="F2512" s="97" t="str">
        <f>IFERROR(VLOOKUP(A2512,'BPT List'!B:E,4,),"")</f>
        <v/>
      </c>
    </row>
    <row r="2513" spans="1:6" x14ac:dyDescent="0.3">
      <c r="A2513" t="s">
        <v>7129</v>
      </c>
      <c r="B2513" s="97">
        <f t="shared" si="39"/>
        <v>4066</v>
      </c>
      <c r="C2513" t="s">
        <v>7134</v>
      </c>
      <c r="D2513" t="s">
        <v>1344</v>
      </c>
      <c r="F2513" s="97" t="str">
        <f>IFERROR(VLOOKUP(A2513,'BPT List'!B:E,4,),"")</f>
        <v/>
      </c>
    </row>
    <row r="2514" spans="1:6" x14ac:dyDescent="0.3">
      <c r="A2514" t="s">
        <v>7130</v>
      </c>
      <c r="B2514" s="97">
        <f t="shared" si="39"/>
        <v>4070</v>
      </c>
      <c r="C2514" t="s">
        <v>7135</v>
      </c>
      <c r="D2514" t="s">
        <v>2521</v>
      </c>
      <c r="F2514" s="97" t="str">
        <f>IFERROR(VLOOKUP(A2514,'BPT List'!B:E,4,),"")</f>
        <v/>
      </c>
    </row>
    <row r="2515" spans="1:6" x14ac:dyDescent="0.3">
      <c r="A2515" t="s">
        <v>7131</v>
      </c>
      <c r="B2515" s="97">
        <f t="shared" si="39"/>
        <v>4071</v>
      </c>
      <c r="C2515" t="s">
        <v>7136</v>
      </c>
      <c r="D2515" t="s">
        <v>1247</v>
      </c>
      <c r="F2515" s="97" t="str">
        <f>IFERROR(VLOOKUP(A2515,'BPT List'!B:E,4,),"")</f>
        <v/>
      </c>
    </row>
  </sheetData>
  <sheetProtection algorithmName="SHA-512" hashValue="Xn7seV1qqfcTXuF1zY0TdBJw1L1UtlLGHJD0nWK7gKPZOUCvFJ3ZUF3tSjnVElBmdWSYFvcz3TGNC3TlHSc43A==" saltValue="OPBBHnhKhwSxoEUebd4ZZA==" spinCount="100000" sheet="1" objects="1" scenarios="1"/>
  <autoFilter ref="A1:F2437" xr:uid="{00000000-0001-0000-1600-000000000000}"/>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B8381-8951-4F32-B8FF-A2085D82AFB0}">
  <sheetPr>
    <tabColor rgb="FFFF0000"/>
  </sheetPr>
  <dimension ref="A1:K53"/>
  <sheetViews>
    <sheetView topLeftCell="A20" workbookViewId="0">
      <selection activeCell="G37" sqref="G37"/>
    </sheetView>
  </sheetViews>
  <sheetFormatPr defaultRowHeight="14.4" x14ac:dyDescent="0.3"/>
  <cols>
    <col min="1" max="1" width="41.5546875" bestFit="1" customWidth="1"/>
    <col min="2" max="2" width="14.109375" bestFit="1" customWidth="1"/>
    <col min="3" max="3" width="11.44140625" bestFit="1" customWidth="1"/>
    <col min="4" max="4" width="24.109375" bestFit="1" customWidth="1"/>
    <col min="5" max="5" width="17.88671875" bestFit="1" customWidth="1"/>
    <col min="6" max="6" width="18.88671875" bestFit="1" customWidth="1"/>
    <col min="7" max="7" width="32.109375" bestFit="1" customWidth="1"/>
    <col min="8" max="8" width="39.5546875" bestFit="1" customWidth="1"/>
    <col min="9" max="9" width="24.44140625" bestFit="1" customWidth="1"/>
    <col min="10" max="10" width="44.109375" bestFit="1" customWidth="1"/>
    <col min="11" max="11" width="15.88671875" bestFit="1" customWidth="1"/>
    <col min="12" max="12" width="15.5546875" bestFit="1" customWidth="1"/>
  </cols>
  <sheetData>
    <row r="1" spans="1:11" x14ac:dyDescent="0.3">
      <c r="A1" t="s">
        <v>5773</v>
      </c>
      <c r="B1" t="s">
        <v>5774</v>
      </c>
      <c r="C1" t="s">
        <v>5775</v>
      </c>
      <c r="D1" t="s">
        <v>5776</v>
      </c>
      <c r="E1" t="s">
        <v>5</v>
      </c>
      <c r="G1" t="s">
        <v>8</v>
      </c>
    </row>
    <row r="2" spans="1:11" x14ac:dyDescent="0.3">
      <c r="A2" t="s">
        <v>5777</v>
      </c>
      <c r="B2" t="s">
        <v>5778</v>
      </c>
      <c r="C2" t="s">
        <v>5779</v>
      </c>
      <c r="D2" t="s">
        <v>5780</v>
      </c>
      <c r="E2" t="s">
        <v>718</v>
      </c>
      <c r="G2" t="s">
        <v>5781</v>
      </c>
      <c r="K2" s="338"/>
    </row>
    <row r="3" spans="1:11" x14ac:dyDescent="0.3">
      <c r="A3" t="s">
        <v>5777</v>
      </c>
      <c r="B3" t="s">
        <v>5778</v>
      </c>
      <c r="C3" t="s">
        <v>5779</v>
      </c>
      <c r="D3" t="s">
        <v>5782</v>
      </c>
      <c r="E3" t="s">
        <v>763</v>
      </c>
      <c r="G3" t="s">
        <v>7138</v>
      </c>
      <c r="K3" s="338"/>
    </row>
    <row r="4" spans="1:11" x14ac:dyDescent="0.3">
      <c r="A4" t="s">
        <v>5777</v>
      </c>
      <c r="B4" t="s">
        <v>5778</v>
      </c>
      <c r="C4" t="s">
        <v>5779</v>
      </c>
      <c r="D4" t="s">
        <v>5784</v>
      </c>
      <c r="E4" t="s">
        <v>838</v>
      </c>
      <c r="G4" t="s">
        <v>7138</v>
      </c>
      <c r="K4" s="338"/>
    </row>
    <row r="5" spans="1:11" x14ac:dyDescent="0.3">
      <c r="A5" t="s">
        <v>5785</v>
      </c>
      <c r="B5" t="s">
        <v>5786</v>
      </c>
      <c r="C5" t="s">
        <v>5787</v>
      </c>
      <c r="D5" t="s">
        <v>5788</v>
      </c>
      <c r="E5" t="s">
        <v>909</v>
      </c>
      <c r="G5" t="s">
        <v>5789</v>
      </c>
      <c r="K5" s="338"/>
    </row>
    <row r="6" spans="1:11" x14ac:dyDescent="0.3">
      <c r="A6" t="s">
        <v>5790</v>
      </c>
      <c r="B6" t="s">
        <v>5791</v>
      </c>
      <c r="C6" t="s">
        <v>5792</v>
      </c>
      <c r="D6" t="s">
        <v>5793</v>
      </c>
      <c r="E6" t="s">
        <v>1000</v>
      </c>
      <c r="G6" t="s">
        <v>5863</v>
      </c>
      <c r="K6" s="338"/>
    </row>
    <row r="7" spans="1:11" x14ac:dyDescent="0.3">
      <c r="A7" t="s">
        <v>5794</v>
      </c>
      <c r="B7" t="s">
        <v>5795</v>
      </c>
      <c r="C7" t="s">
        <v>5796</v>
      </c>
      <c r="D7" t="s">
        <v>5797</v>
      </c>
      <c r="E7" t="s">
        <v>1116</v>
      </c>
      <c r="G7" t="s">
        <v>5798</v>
      </c>
      <c r="K7" s="338"/>
    </row>
    <row r="8" spans="1:11" x14ac:dyDescent="0.3">
      <c r="A8" t="s">
        <v>5790</v>
      </c>
      <c r="B8" t="s">
        <v>5799</v>
      </c>
      <c r="C8" t="s">
        <v>5792</v>
      </c>
      <c r="D8" t="s">
        <v>5800</v>
      </c>
      <c r="E8" t="s">
        <v>1207</v>
      </c>
      <c r="G8" t="s">
        <v>5801</v>
      </c>
      <c r="K8" s="338"/>
    </row>
    <row r="9" spans="1:11" x14ac:dyDescent="0.3">
      <c r="A9" t="s">
        <v>5802</v>
      </c>
      <c r="B9" t="s">
        <v>5803</v>
      </c>
      <c r="C9" t="s">
        <v>5804</v>
      </c>
      <c r="D9" t="s">
        <v>5805</v>
      </c>
      <c r="E9" t="s">
        <v>1247</v>
      </c>
      <c r="G9" t="s">
        <v>5806</v>
      </c>
      <c r="K9" s="338"/>
    </row>
    <row r="10" spans="1:11" x14ac:dyDescent="0.3">
      <c r="A10" t="s">
        <v>5794</v>
      </c>
      <c r="B10" t="s">
        <v>5795</v>
      </c>
      <c r="C10" t="s">
        <v>5796</v>
      </c>
      <c r="D10" t="s">
        <v>5807</v>
      </c>
      <c r="E10" t="s">
        <v>1344</v>
      </c>
      <c r="G10" t="s">
        <v>7139</v>
      </c>
      <c r="K10" s="338"/>
    </row>
    <row r="11" spans="1:11" x14ac:dyDescent="0.3">
      <c r="A11" t="s">
        <v>5794</v>
      </c>
      <c r="B11" t="s">
        <v>5808</v>
      </c>
      <c r="C11" t="s">
        <v>5796</v>
      </c>
      <c r="D11" t="s">
        <v>5809</v>
      </c>
      <c r="E11" t="s">
        <v>1560</v>
      </c>
      <c r="G11" t="s">
        <v>5824</v>
      </c>
      <c r="K11" s="338"/>
    </row>
    <row r="12" spans="1:11" x14ac:dyDescent="0.3">
      <c r="A12" t="s">
        <v>5785</v>
      </c>
      <c r="B12" t="s">
        <v>5786</v>
      </c>
      <c r="C12" t="s">
        <v>5787</v>
      </c>
      <c r="D12" t="s">
        <v>5810</v>
      </c>
      <c r="E12" t="s">
        <v>1623</v>
      </c>
      <c r="G12" t="s">
        <v>5811</v>
      </c>
      <c r="K12" s="338"/>
    </row>
    <row r="13" spans="1:11" x14ac:dyDescent="0.3">
      <c r="A13" t="s">
        <v>3502</v>
      </c>
      <c r="B13" t="s">
        <v>5812</v>
      </c>
      <c r="C13" t="s">
        <v>5779</v>
      </c>
      <c r="D13" t="s">
        <v>5813</v>
      </c>
      <c r="E13" t="s">
        <v>1471</v>
      </c>
      <c r="G13" t="s">
        <v>7140</v>
      </c>
      <c r="K13" s="338"/>
    </row>
    <row r="14" spans="1:11" x14ac:dyDescent="0.3">
      <c r="A14" t="s">
        <v>5802</v>
      </c>
      <c r="B14" t="s">
        <v>5815</v>
      </c>
      <c r="C14" t="s">
        <v>5804</v>
      </c>
      <c r="D14" t="s">
        <v>5816</v>
      </c>
      <c r="E14" t="s">
        <v>1760</v>
      </c>
      <c r="G14" t="s">
        <v>7141</v>
      </c>
      <c r="K14" s="338"/>
    </row>
    <row r="15" spans="1:11" x14ac:dyDescent="0.3">
      <c r="A15" t="s">
        <v>5777</v>
      </c>
      <c r="C15" t="s">
        <v>5779</v>
      </c>
      <c r="D15" t="s">
        <v>5818</v>
      </c>
      <c r="E15" t="s">
        <v>1877</v>
      </c>
      <c r="G15" t="s">
        <v>5819</v>
      </c>
      <c r="K15" s="338"/>
    </row>
    <row r="16" spans="1:11" x14ac:dyDescent="0.3">
      <c r="A16" t="s">
        <v>5790</v>
      </c>
      <c r="B16" t="s">
        <v>5799</v>
      </c>
      <c r="C16" t="s">
        <v>5792</v>
      </c>
      <c r="D16" t="s">
        <v>5820</v>
      </c>
      <c r="E16" t="s">
        <v>2016</v>
      </c>
      <c r="G16" t="s">
        <v>5821</v>
      </c>
      <c r="K16" s="338"/>
    </row>
    <row r="17" spans="1:11" x14ac:dyDescent="0.3">
      <c r="A17" t="s">
        <v>5822</v>
      </c>
      <c r="B17" t="s">
        <v>5823</v>
      </c>
      <c r="C17" t="s">
        <v>5824</v>
      </c>
      <c r="D17" t="s">
        <v>5825</v>
      </c>
      <c r="E17" t="s">
        <v>2053</v>
      </c>
      <c r="G17" t="s">
        <v>5826</v>
      </c>
      <c r="K17" s="338"/>
    </row>
    <row r="18" spans="1:11" x14ac:dyDescent="0.3">
      <c r="A18" t="s">
        <v>5794</v>
      </c>
      <c r="B18" t="s">
        <v>5808</v>
      </c>
      <c r="C18" t="s">
        <v>5796</v>
      </c>
      <c r="D18" t="s">
        <v>5827</v>
      </c>
      <c r="E18" t="s">
        <v>2110</v>
      </c>
      <c r="G18" t="s">
        <v>5828</v>
      </c>
      <c r="K18" s="338"/>
    </row>
    <row r="19" spans="1:11" x14ac:dyDescent="0.3">
      <c r="A19" t="s">
        <v>5802</v>
      </c>
      <c r="B19" t="s">
        <v>5815</v>
      </c>
      <c r="C19" t="s">
        <v>5804</v>
      </c>
      <c r="D19" t="s">
        <v>5829</v>
      </c>
      <c r="E19" t="s">
        <v>2233</v>
      </c>
      <c r="G19" t="s">
        <v>5830</v>
      </c>
      <c r="K19" s="338"/>
    </row>
    <row r="20" spans="1:11" x14ac:dyDescent="0.3">
      <c r="A20" t="s">
        <v>5777</v>
      </c>
      <c r="B20" t="s">
        <v>5778</v>
      </c>
      <c r="C20" t="s">
        <v>5779</v>
      </c>
      <c r="D20" t="s">
        <v>5831</v>
      </c>
      <c r="E20" t="s">
        <v>2276</v>
      </c>
      <c r="G20" t="s">
        <v>5781</v>
      </c>
      <c r="K20" s="338"/>
    </row>
    <row r="21" spans="1:11" x14ac:dyDescent="0.3">
      <c r="A21" t="s">
        <v>5790</v>
      </c>
      <c r="C21" t="s">
        <v>5792</v>
      </c>
      <c r="D21" t="s">
        <v>5832</v>
      </c>
      <c r="E21" t="s">
        <v>2346</v>
      </c>
      <c r="G21" t="s">
        <v>5863</v>
      </c>
      <c r="K21" s="338"/>
    </row>
    <row r="22" spans="1:11" x14ac:dyDescent="0.3">
      <c r="A22" t="s">
        <v>5794</v>
      </c>
      <c r="B22" t="s">
        <v>5808</v>
      </c>
      <c r="C22" t="s">
        <v>5796</v>
      </c>
      <c r="D22" t="s">
        <v>5833</v>
      </c>
      <c r="E22" t="s">
        <v>2364</v>
      </c>
      <c r="G22" t="s">
        <v>7142</v>
      </c>
      <c r="K22" s="338"/>
    </row>
    <row r="23" spans="1:11" x14ac:dyDescent="0.3">
      <c r="A23" t="s">
        <v>5785</v>
      </c>
      <c r="B23" t="s">
        <v>5834</v>
      </c>
      <c r="C23" t="s">
        <v>5787</v>
      </c>
      <c r="D23" t="s">
        <v>5835</v>
      </c>
      <c r="E23" t="s">
        <v>2383</v>
      </c>
      <c r="G23" t="s">
        <v>7143</v>
      </c>
      <c r="K23" s="338"/>
    </row>
    <row r="24" spans="1:11" x14ac:dyDescent="0.3">
      <c r="A24" t="s">
        <v>5790</v>
      </c>
      <c r="B24" t="s">
        <v>5799</v>
      </c>
      <c r="C24" t="s">
        <v>5792</v>
      </c>
      <c r="D24" t="s">
        <v>5836</v>
      </c>
      <c r="E24" t="s">
        <v>2521</v>
      </c>
      <c r="G24" t="s">
        <v>5801</v>
      </c>
      <c r="K24" s="338"/>
    </row>
    <row r="25" spans="1:11" x14ac:dyDescent="0.3">
      <c r="A25" t="s">
        <v>5802</v>
      </c>
      <c r="B25" t="s">
        <v>5803</v>
      </c>
      <c r="C25" t="s">
        <v>5804</v>
      </c>
      <c r="D25" t="s">
        <v>5837</v>
      </c>
      <c r="E25" t="s">
        <v>2622</v>
      </c>
      <c r="G25" t="s">
        <v>5806</v>
      </c>
      <c r="K25" s="338"/>
    </row>
    <row r="26" spans="1:11" x14ac:dyDescent="0.3">
      <c r="A26" t="s">
        <v>5802</v>
      </c>
      <c r="B26" t="s">
        <v>5803</v>
      </c>
      <c r="C26" t="s">
        <v>5804</v>
      </c>
      <c r="D26" t="s">
        <v>5838</v>
      </c>
      <c r="E26" t="s">
        <v>2693</v>
      </c>
      <c r="G26" t="s">
        <v>5814</v>
      </c>
      <c r="K26" s="338"/>
    </row>
    <row r="27" spans="1:11" x14ac:dyDescent="0.3">
      <c r="A27" t="s">
        <v>5822</v>
      </c>
      <c r="B27" t="s">
        <v>5839</v>
      </c>
      <c r="C27" t="s">
        <v>5824</v>
      </c>
      <c r="D27" t="s">
        <v>5840</v>
      </c>
      <c r="E27" t="s">
        <v>2808</v>
      </c>
      <c r="G27" t="s">
        <v>5841</v>
      </c>
      <c r="K27" s="338"/>
    </row>
    <row r="28" spans="1:11" x14ac:dyDescent="0.3">
      <c r="A28" t="s">
        <v>5785</v>
      </c>
      <c r="B28" t="s">
        <v>5786</v>
      </c>
      <c r="C28" t="s">
        <v>5787</v>
      </c>
      <c r="D28" t="s">
        <v>5842</v>
      </c>
      <c r="E28" t="s">
        <v>2829</v>
      </c>
      <c r="G28" t="s">
        <v>5843</v>
      </c>
      <c r="K28" s="338"/>
    </row>
    <row r="29" spans="1:11" x14ac:dyDescent="0.3">
      <c r="A29" t="s">
        <v>5790</v>
      </c>
      <c r="B29" t="s">
        <v>5844</v>
      </c>
      <c r="C29" t="s">
        <v>5792</v>
      </c>
      <c r="D29" t="s">
        <v>5845</v>
      </c>
      <c r="E29" t="s">
        <v>2944</v>
      </c>
      <c r="G29" t="s">
        <v>7144</v>
      </c>
      <c r="K29" s="338"/>
    </row>
    <row r="30" spans="1:11" x14ac:dyDescent="0.3">
      <c r="A30" t="s">
        <v>5822</v>
      </c>
      <c r="B30" t="s">
        <v>5823</v>
      </c>
      <c r="C30" t="s">
        <v>5824</v>
      </c>
      <c r="D30" t="s">
        <v>5847</v>
      </c>
      <c r="E30" t="s">
        <v>3054</v>
      </c>
      <c r="G30" t="s">
        <v>7145</v>
      </c>
      <c r="K30" s="338"/>
    </row>
    <row r="31" spans="1:11" x14ac:dyDescent="0.3">
      <c r="A31" t="s">
        <v>5777</v>
      </c>
      <c r="B31" t="s">
        <v>5778</v>
      </c>
      <c r="C31" t="s">
        <v>5779</v>
      </c>
      <c r="D31" t="s">
        <v>5848</v>
      </c>
      <c r="E31" t="s">
        <v>3134</v>
      </c>
      <c r="G31" t="s">
        <v>5849</v>
      </c>
      <c r="K31" s="338"/>
    </row>
    <row r="32" spans="1:11" x14ac:dyDescent="0.3">
      <c r="A32" t="s">
        <v>5822</v>
      </c>
      <c r="B32" t="s">
        <v>5850</v>
      </c>
      <c r="C32" t="s">
        <v>5824</v>
      </c>
      <c r="D32" t="s">
        <v>5851</v>
      </c>
      <c r="E32" t="s">
        <v>3197</v>
      </c>
      <c r="G32" t="s">
        <v>5817</v>
      </c>
      <c r="K32" s="338"/>
    </row>
    <row r="33" spans="1:11" x14ac:dyDescent="0.3">
      <c r="A33" t="s">
        <v>5790</v>
      </c>
      <c r="B33" t="s">
        <v>5783</v>
      </c>
      <c r="C33" t="s">
        <v>5792</v>
      </c>
      <c r="D33" t="s">
        <v>5852</v>
      </c>
      <c r="E33" t="s">
        <v>3352</v>
      </c>
      <c r="G33" t="s">
        <v>5846</v>
      </c>
      <c r="K33" s="338"/>
    </row>
    <row r="34" spans="1:11" x14ac:dyDescent="0.3">
      <c r="A34" t="s">
        <v>5802</v>
      </c>
      <c r="B34" t="s">
        <v>5803</v>
      </c>
      <c r="C34" t="s">
        <v>5804</v>
      </c>
      <c r="D34" t="s">
        <v>5853</v>
      </c>
      <c r="E34" t="s">
        <v>3419</v>
      </c>
      <c r="G34" t="s">
        <v>5854</v>
      </c>
      <c r="K34" s="338"/>
    </row>
    <row r="35" spans="1:11" x14ac:dyDescent="0.3">
      <c r="A35" t="s">
        <v>5777</v>
      </c>
      <c r="B35" t="s">
        <v>5778</v>
      </c>
      <c r="C35" t="s">
        <v>5779</v>
      </c>
      <c r="D35" t="s">
        <v>5855</v>
      </c>
      <c r="E35" t="s">
        <v>3579</v>
      </c>
      <c r="G35" t="s">
        <v>5849</v>
      </c>
      <c r="K35" s="338"/>
    </row>
    <row r="36" spans="1:11" x14ac:dyDescent="0.3">
      <c r="A36" t="s">
        <v>5822</v>
      </c>
      <c r="C36" t="s">
        <v>5824</v>
      </c>
      <c r="D36" t="s">
        <v>5856</v>
      </c>
      <c r="E36" t="s">
        <v>5734</v>
      </c>
      <c r="G36" t="s">
        <v>5817</v>
      </c>
      <c r="K36" s="338"/>
    </row>
    <row r="37" spans="1:11" x14ac:dyDescent="0.3">
      <c r="A37" t="s">
        <v>5802</v>
      </c>
      <c r="B37" t="s">
        <v>5857</v>
      </c>
      <c r="C37" t="s">
        <v>5804</v>
      </c>
      <c r="D37" t="s">
        <v>5858</v>
      </c>
      <c r="E37" t="s">
        <v>3664</v>
      </c>
      <c r="G37" t="s">
        <v>5859</v>
      </c>
      <c r="K37" s="338"/>
    </row>
    <row r="38" spans="1:11" x14ac:dyDescent="0.3">
      <c r="A38" t="s">
        <v>5794</v>
      </c>
      <c r="B38" t="s">
        <v>5795</v>
      </c>
      <c r="C38" t="s">
        <v>5796</v>
      </c>
      <c r="D38" t="s">
        <v>5860</v>
      </c>
      <c r="E38" t="s">
        <v>3737</v>
      </c>
      <c r="G38" t="s">
        <v>5861</v>
      </c>
      <c r="K38" s="338"/>
    </row>
    <row r="39" spans="1:11" x14ac:dyDescent="0.3">
      <c r="A39" t="s">
        <v>5790</v>
      </c>
      <c r="B39" t="s">
        <v>5844</v>
      </c>
      <c r="C39" t="s">
        <v>5792</v>
      </c>
      <c r="D39" t="s">
        <v>5862</v>
      </c>
      <c r="E39" t="s">
        <v>3875</v>
      </c>
      <c r="G39" t="s">
        <v>5863</v>
      </c>
      <c r="K39" s="338"/>
    </row>
    <row r="40" spans="1:11" x14ac:dyDescent="0.3">
      <c r="A40" t="s">
        <v>5822</v>
      </c>
      <c r="B40" t="s">
        <v>5823</v>
      </c>
      <c r="C40" t="s">
        <v>5824</v>
      </c>
      <c r="D40" t="s">
        <v>5864</v>
      </c>
      <c r="E40" t="s">
        <v>4064</v>
      </c>
      <c r="G40" t="s">
        <v>5826</v>
      </c>
      <c r="K40" s="338"/>
    </row>
    <row r="41" spans="1:11" x14ac:dyDescent="0.3">
      <c r="A41" t="s">
        <v>5822</v>
      </c>
      <c r="B41" t="s">
        <v>5823</v>
      </c>
      <c r="C41" t="s">
        <v>5824</v>
      </c>
      <c r="D41" t="s">
        <v>5865</v>
      </c>
      <c r="E41" t="s">
        <v>4157</v>
      </c>
      <c r="G41" t="s">
        <v>5866</v>
      </c>
      <c r="K41" s="338"/>
    </row>
    <row r="42" spans="1:11" x14ac:dyDescent="0.3">
      <c r="A42" t="s">
        <v>3502</v>
      </c>
      <c r="B42" t="s">
        <v>5812</v>
      </c>
      <c r="C42" t="s">
        <v>5779</v>
      </c>
      <c r="D42" t="s">
        <v>5867</v>
      </c>
      <c r="E42" t="s">
        <v>1502</v>
      </c>
      <c r="G42" t="s">
        <v>7140</v>
      </c>
      <c r="K42" s="338"/>
    </row>
    <row r="43" spans="1:11" x14ac:dyDescent="0.3">
      <c r="A43" t="s">
        <v>3502</v>
      </c>
      <c r="B43" t="s">
        <v>5812</v>
      </c>
      <c r="C43" t="s">
        <v>5779</v>
      </c>
      <c r="D43" t="s">
        <v>5868</v>
      </c>
      <c r="E43" t="s">
        <v>1539</v>
      </c>
      <c r="G43" t="s">
        <v>7140</v>
      </c>
      <c r="K43" s="338"/>
    </row>
    <row r="44" spans="1:11" x14ac:dyDescent="0.3">
      <c r="A44" t="s">
        <v>5802</v>
      </c>
      <c r="B44" t="s">
        <v>5857</v>
      </c>
      <c r="C44" t="s">
        <v>5804</v>
      </c>
      <c r="D44" t="s">
        <v>5869</v>
      </c>
      <c r="E44" t="s">
        <v>4250</v>
      </c>
      <c r="G44" t="s">
        <v>5870</v>
      </c>
      <c r="K44" s="338"/>
    </row>
    <row r="45" spans="1:11" x14ac:dyDescent="0.3">
      <c r="A45" t="s">
        <v>5785</v>
      </c>
      <c r="B45" t="s">
        <v>5786</v>
      </c>
      <c r="C45" t="s">
        <v>5787</v>
      </c>
      <c r="D45" t="s">
        <v>5871</v>
      </c>
      <c r="E45" t="s">
        <v>4371</v>
      </c>
      <c r="G45" t="s">
        <v>5872</v>
      </c>
      <c r="K45" s="338"/>
    </row>
    <row r="46" spans="1:11" x14ac:dyDescent="0.3">
      <c r="A46" t="s">
        <v>5785</v>
      </c>
      <c r="B46" t="s">
        <v>5834</v>
      </c>
      <c r="C46" t="s">
        <v>5787</v>
      </c>
      <c r="D46" t="s">
        <v>5873</v>
      </c>
      <c r="E46" t="s">
        <v>4466</v>
      </c>
      <c r="G46" t="s">
        <v>5874</v>
      </c>
      <c r="K46" s="338"/>
    </row>
    <row r="47" spans="1:11" x14ac:dyDescent="0.3">
      <c r="A47" t="s">
        <v>5785</v>
      </c>
      <c r="B47" t="s">
        <v>5834</v>
      </c>
      <c r="C47" t="s">
        <v>5787</v>
      </c>
      <c r="D47" t="s">
        <v>5875</v>
      </c>
      <c r="E47" t="s">
        <v>4577</v>
      </c>
      <c r="G47" t="s">
        <v>5876</v>
      </c>
      <c r="K47" s="338"/>
    </row>
    <row r="48" spans="1:11" x14ac:dyDescent="0.3">
      <c r="A48" t="s">
        <v>5802</v>
      </c>
      <c r="B48" t="s">
        <v>5857</v>
      </c>
      <c r="C48" t="s">
        <v>5804</v>
      </c>
      <c r="D48" t="s">
        <v>5877</v>
      </c>
      <c r="E48" t="s">
        <v>4738</v>
      </c>
      <c r="G48" t="s">
        <v>5859</v>
      </c>
      <c r="K48" s="338"/>
    </row>
    <row r="49" spans="1:11" x14ac:dyDescent="0.3">
      <c r="A49" t="s">
        <v>5790</v>
      </c>
      <c r="B49" t="s">
        <v>5857</v>
      </c>
      <c r="C49" t="s">
        <v>5792</v>
      </c>
      <c r="D49" t="s">
        <v>5878</v>
      </c>
      <c r="E49" t="s">
        <v>4813</v>
      </c>
      <c r="G49" t="s">
        <v>5821</v>
      </c>
      <c r="K49" s="338"/>
    </row>
    <row r="50" spans="1:11" x14ac:dyDescent="0.3">
      <c r="A50" t="s">
        <v>5794</v>
      </c>
      <c r="B50" t="s">
        <v>5808</v>
      </c>
      <c r="C50" t="s">
        <v>5796</v>
      </c>
      <c r="D50" t="s">
        <v>5879</v>
      </c>
      <c r="E50" t="s">
        <v>4886</v>
      </c>
      <c r="G50" t="s">
        <v>5824</v>
      </c>
      <c r="K50" s="338"/>
    </row>
    <row r="51" spans="1:11" x14ac:dyDescent="0.3">
      <c r="A51" t="s">
        <v>5822</v>
      </c>
      <c r="B51" t="s">
        <v>5880</v>
      </c>
      <c r="C51" t="s">
        <v>5824</v>
      </c>
      <c r="D51" t="s">
        <v>5881</v>
      </c>
      <c r="E51" t="s">
        <v>5059</v>
      </c>
      <c r="G51" t="s">
        <v>5841</v>
      </c>
      <c r="K51" s="338"/>
    </row>
    <row r="52" spans="1:11" x14ac:dyDescent="0.3">
      <c r="A52" t="s">
        <v>5802</v>
      </c>
      <c r="B52" t="s">
        <v>5815</v>
      </c>
      <c r="C52" t="s">
        <v>5804</v>
      </c>
      <c r="D52" t="s">
        <v>5882</v>
      </c>
      <c r="E52" t="s">
        <v>4980</v>
      </c>
      <c r="G52" t="s">
        <v>5830</v>
      </c>
      <c r="K52" s="338"/>
    </row>
    <row r="53" spans="1:11" x14ac:dyDescent="0.3">
      <c r="A53" t="s">
        <v>3502</v>
      </c>
      <c r="C53" t="s">
        <v>5779</v>
      </c>
      <c r="D53" t="s">
        <v>5782</v>
      </c>
      <c r="E53" t="s">
        <v>3502</v>
      </c>
      <c r="G53" t="s">
        <v>7140</v>
      </c>
    </row>
  </sheetData>
  <sheetProtection algorithmName="SHA-512" hashValue="Zgqo0nIntA07U7WXURYc6xFuTkRz3zQE2cTfYmGyWa/t61shmpdbe4B4BDFSyl5UjsBuZFn5WW7WjM3FRLIYgA==" saltValue="zKrZczOKTJwWCu0OOzbgvw==" spinCount="100000" sheet="1" objects="1" scenarios="1"/>
  <autoFilter ref="A1:K1" xr:uid="{4CAB8381-8951-4F32-B8FF-A2085D82AFB0}"/>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D0C1B-5BC0-49BA-B7E6-B9FAC6301113}">
  <sheetPr>
    <tabColor rgb="FFFF0000"/>
  </sheetPr>
  <dimension ref="A1:L826"/>
  <sheetViews>
    <sheetView workbookViewId="0">
      <selection activeCell="S43" sqref="S43"/>
    </sheetView>
  </sheetViews>
  <sheetFormatPr defaultRowHeight="14.4" x14ac:dyDescent="0.3"/>
  <cols>
    <col min="3" max="3" width="36.109375" bestFit="1" customWidth="1"/>
    <col min="4" max="4" width="20.109375" customWidth="1"/>
    <col min="5" max="5" width="12.5546875" customWidth="1"/>
  </cols>
  <sheetData>
    <row r="1" spans="1:9" ht="25.2" thickBot="1" x14ac:dyDescent="0.35">
      <c r="A1" s="318" t="s">
        <v>5883</v>
      </c>
      <c r="B1" s="319" t="s">
        <v>5884</v>
      </c>
      <c r="C1" s="319" t="s">
        <v>712</v>
      </c>
      <c r="D1" s="319" t="s">
        <v>5885</v>
      </c>
      <c r="E1" s="335" t="s">
        <v>715</v>
      </c>
    </row>
    <row r="2" spans="1:9" x14ac:dyDescent="0.3">
      <c r="A2" s="320" t="s">
        <v>5886</v>
      </c>
      <c r="B2" s="321" t="s">
        <v>4158</v>
      </c>
      <c r="C2" s="321" t="s">
        <v>4159</v>
      </c>
      <c r="D2" s="322"/>
      <c r="E2" s="324" t="s">
        <v>672</v>
      </c>
    </row>
    <row r="3" spans="1:9" x14ac:dyDescent="0.3">
      <c r="A3" s="323" t="s">
        <v>5887</v>
      </c>
      <c r="B3" s="324" t="s">
        <v>2054</v>
      </c>
      <c r="C3" s="324" t="s">
        <v>2055</v>
      </c>
      <c r="D3" s="322"/>
      <c r="E3" s="324" t="s">
        <v>672</v>
      </c>
    </row>
    <row r="4" spans="1:9" x14ac:dyDescent="0.3">
      <c r="A4" s="323" t="s">
        <v>5888</v>
      </c>
      <c r="B4" s="324" t="s">
        <v>3052</v>
      </c>
      <c r="C4" s="324" t="s">
        <v>3053</v>
      </c>
      <c r="D4" s="322" t="s">
        <v>5889</v>
      </c>
      <c r="E4" s="324" t="s">
        <v>672</v>
      </c>
      <c r="I4" s="324"/>
    </row>
    <row r="5" spans="1:9" x14ac:dyDescent="0.3">
      <c r="A5" s="323" t="s">
        <v>5890</v>
      </c>
      <c r="B5" s="324" t="s">
        <v>761</v>
      </c>
      <c r="C5" s="324" t="s">
        <v>762</v>
      </c>
      <c r="D5" s="322"/>
      <c r="E5" s="324" t="s">
        <v>672</v>
      </c>
    </row>
    <row r="6" spans="1:9" x14ac:dyDescent="0.3">
      <c r="A6" s="323" t="s">
        <v>5891</v>
      </c>
      <c r="B6" s="324" t="s">
        <v>4811</v>
      </c>
      <c r="C6" s="324" t="s">
        <v>4812</v>
      </c>
      <c r="D6" s="322"/>
      <c r="E6" s="324" t="s">
        <v>672</v>
      </c>
    </row>
    <row r="7" spans="1:9" x14ac:dyDescent="0.3">
      <c r="A7" s="323" t="s">
        <v>5892</v>
      </c>
      <c r="B7" s="324" t="s">
        <v>5893</v>
      </c>
      <c r="C7" s="324" t="s">
        <v>5894</v>
      </c>
      <c r="D7" s="322"/>
      <c r="E7" s="324" t="s">
        <v>672</v>
      </c>
    </row>
    <row r="8" spans="1:9" x14ac:dyDescent="0.3">
      <c r="A8" s="323" t="s">
        <v>5895</v>
      </c>
      <c r="B8" s="324" t="s">
        <v>2108</v>
      </c>
      <c r="C8" s="324" t="s">
        <v>2109</v>
      </c>
      <c r="D8" s="322" t="s">
        <v>5889</v>
      </c>
      <c r="E8" s="324" t="s">
        <v>672</v>
      </c>
    </row>
    <row r="9" spans="1:9" x14ac:dyDescent="0.3">
      <c r="A9" s="325" t="s">
        <v>5896</v>
      </c>
      <c r="B9" s="324" t="s">
        <v>4575</v>
      </c>
      <c r="C9" s="326" t="s">
        <v>5897</v>
      </c>
      <c r="D9" s="322"/>
      <c r="E9" s="324" t="s">
        <v>672</v>
      </c>
    </row>
    <row r="10" spans="1:9" x14ac:dyDescent="0.3">
      <c r="A10" s="323" t="s">
        <v>5898</v>
      </c>
      <c r="B10" s="324" t="s">
        <v>1342</v>
      </c>
      <c r="C10" s="324" t="s">
        <v>1343</v>
      </c>
      <c r="D10" s="322"/>
      <c r="E10" s="324" t="s">
        <v>672</v>
      </c>
    </row>
    <row r="11" spans="1:9" x14ac:dyDescent="0.3">
      <c r="A11" s="323" t="s">
        <v>5899</v>
      </c>
      <c r="B11" s="324" t="s">
        <v>4253</v>
      </c>
      <c r="C11" s="324" t="s">
        <v>4254</v>
      </c>
      <c r="D11" s="322"/>
      <c r="E11" s="324" t="s">
        <v>672</v>
      </c>
    </row>
    <row r="12" spans="1:9" x14ac:dyDescent="0.3">
      <c r="A12" s="323" t="s">
        <v>5900</v>
      </c>
      <c r="B12" s="324" t="s">
        <v>4253</v>
      </c>
      <c r="C12" s="324" t="s">
        <v>4254</v>
      </c>
      <c r="D12" s="322"/>
      <c r="E12" s="324" t="s">
        <v>672</v>
      </c>
    </row>
    <row r="13" spans="1:9" x14ac:dyDescent="0.3">
      <c r="A13" s="323" t="s">
        <v>5901</v>
      </c>
      <c r="B13" s="324" t="s">
        <v>2111</v>
      </c>
      <c r="C13" s="324" t="s">
        <v>2112</v>
      </c>
      <c r="D13" s="322"/>
      <c r="E13" s="324" t="s">
        <v>672</v>
      </c>
    </row>
    <row r="14" spans="1:9" x14ac:dyDescent="0.3">
      <c r="A14" s="323" t="s">
        <v>5902</v>
      </c>
      <c r="B14" s="324" t="s">
        <v>4255</v>
      </c>
      <c r="C14" s="324" t="s">
        <v>4256</v>
      </c>
      <c r="D14" s="322"/>
      <c r="E14" s="324" t="s">
        <v>672</v>
      </c>
    </row>
    <row r="15" spans="1:9" x14ac:dyDescent="0.3">
      <c r="A15" s="323" t="s">
        <v>5903</v>
      </c>
      <c r="B15" s="324" t="s">
        <v>836</v>
      </c>
      <c r="C15" s="324" t="s">
        <v>837</v>
      </c>
      <c r="D15" s="322"/>
      <c r="E15" s="324" t="s">
        <v>672</v>
      </c>
    </row>
    <row r="16" spans="1:9" x14ac:dyDescent="0.3">
      <c r="A16" s="323" t="s">
        <v>5904</v>
      </c>
      <c r="B16" s="324" t="s">
        <v>4884</v>
      </c>
      <c r="C16" s="324" t="s">
        <v>4885</v>
      </c>
      <c r="D16" s="322" t="s">
        <v>5889</v>
      </c>
      <c r="E16" s="324" t="s">
        <v>672</v>
      </c>
    </row>
    <row r="17" spans="1:5" x14ac:dyDescent="0.3">
      <c r="A17" s="323" t="s">
        <v>5905</v>
      </c>
      <c r="B17" s="324" t="s">
        <v>4164</v>
      </c>
      <c r="C17" s="324" t="s">
        <v>4165</v>
      </c>
      <c r="D17" s="322"/>
      <c r="E17" s="324" t="s">
        <v>672</v>
      </c>
    </row>
    <row r="18" spans="1:5" x14ac:dyDescent="0.3">
      <c r="A18" s="323" t="s">
        <v>5906</v>
      </c>
      <c r="B18" s="324" t="s">
        <v>2113</v>
      </c>
      <c r="C18" s="324" t="s">
        <v>2114</v>
      </c>
      <c r="D18" s="322"/>
      <c r="E18" s="324" t="s">
        <v>672</v>
      </c>
    </row>
    <row r="19" spans="1:5" x14ac:dyDescent="0.3">
      <c r="A19" s="323" t="s">
        <v>5907</v>
      </c>
      <c r="B19" s="324" t="s">
        <v>764</v>
      </c>
      <c r="C19" s="324" t="s">
        <v>765</v>
      </c>
      <c r="D19" s="322"/>
      <c r="E19" s="324" t="s">
        <v>672</v>
      </c>
    </row>
    <row r="20" spans="1:5" x14ac:dyDescent="0.3">
      <c r="A20" s="323" t="s">
        <v>5908</v>
      </c>
      <c r="B20" s="324" t="s">
        <v>4580</v>
      </c>
      <c r="C20" s="324" t="s">
        <v>4581</v>
      </c>
      <c r="D20" s="322"/>
      <c r="E20" s="324" t="s">
        <v>672</v>
      </c>
    </row>
    <row r="21" spans="1:5" x14ac:dyDescent="0.3">
      <c r="A21" s="323" t="s">
        <v>5909</v>
      </c>
      <c r="B21" s="324" t="s">
        <v>4257</v>
      </c>
      <c r="C21" s="324" t="s">
        <v>4258</v>
      </c>
      <c r="D21" s="322"/>
      <c r="E21" s="324" t="s">
        <v>672</v>
      </c>
    </row>
    <row r="22" spans="1:5" x14ac:dyDescent="0.3">
      <c r="A22" s="323" t="s">
        <v>5910</v>
      </c>
      <c r="B22" s="324" t="s">
        <v>2381</v>
      </c>
      <c r="C22" s="324" t="s">
        <v>2382</v>
      </c>
      <c r="D22" s="322"/>
      <c r="E22" s="324" t="s">
        <v>672</v>
      </c>
    </row>
    <row r="23" spans="1:5" x14ac:dyDescent="0.3">
      <c r="A23" s="323" t="s">
        <v>5911</v>
      </c>
      <c r="B23" s="324" t="s">
        <v>3350</v>
      </c>
      <c r="C23" s="324" t="s">
        <v>3351</v>
      </c>
      <c r="D23" s="322"/>
      <c r="E23" s="324" t="s">
        <v>672</v>
      </c>
    </row>
    <row r="24" spans="1:5" x14ac:dyDescent="0.3">
      <c r="A24" s="323" t="s">
        <v>5912</v>
      </c>
      <c r="B24" s="324" t="s">
        <v>5913</v>
      </c>
      <c r="C24" s="324" t="s">
        <v>5914</v>
      </c>
      <c r="D24" s="322"/>
      <c r="E24" s="324" t="s">
        <v>672</v>
      </c>
    </row>
    <row r="25" spans="1:5" x14ac:dyDescent="0.3">
      <c r="A25" s="323" t="s">
        <v>5915</v>
      </c>
      <c r="B25" s="324" t="s">
        <v>4816</v>
      </c>
      <c r="C25" s="324" t="s">
        <v>4817</v>
      </c>
      <c r="D25" s="322"/>
      <c r="E25" s="324" t="s">
        <v>672</v>
      </c>
    </row>
    <row r="26" spans="1:5" x14ac:dyDescent="0.3">
      <c r="A26" s="325" t="s">
        <v>5916</v>
      </c>
      <c r="B26" s="324" t="s">
        <v>4981</v>
      </c>
      <c r="C26" s="324" t="s">
        <v>5917</v>
      </c>
      <c r="D26" s="322"/>
      <c r="E26" s="324" t="s">
        <v>672</v>
      </c>
    </row>
    <row r="27" spans="1:5" x14ac:dyDescent="0.3">
      <c r="A27" s="323" t="s">
        <v>5918</v>
      </c>
      <c r="B27" s="324" t="s">
        <v>5919</v>
      </c>
      <c r="C27" s="324" t="s">
        <v>5920</v>
      </c>
      <c r="D27" s="322" t="s">
        <v>5889</v>
      </c>
      <c r="E27" s="324" t="s">
        <v>672</v>
      </c>
    </row>
    <row r="28" spans="1:5" x14ac:dyDescent="0.3">
      <c r="A28" s="323" t="s">
        <v>5921</v>
      </c>
      <c r="B28" s="324" t="s">
        <v>4745</v>
      </c>
      <c r="C28" s="324" t="s">
        <v>4746</v>
      </c>
      <c r="D28" s="322"/>
      <c r="E28" s="324" t="s">
        <v>672</v>
      </c>
    </row>
    <row r="29" spans="1:5" x14ac:dyDescent="0.3">
      <c r="A29" s="323" t="s">
        <v>5922</v>
      </c>
      <c r="B29" s="324" t="s">
        <v>5923</v>
      </c>
      <c r="C29" s="324" t="s">
        <v>5924</v>
      </c>
      <c r="D29" s="322" t="s">
        <v>5889</v>
      </c>
      <c r="E29" s="324" t="s">
        <v>672</v>
      </c>
    </row>
    <row r="30" spans="1:5" x14ac:dyDescent="0.3">
      <c r="A30" s="323" t="s">
        <v>5925</v>
      </c>
      <c r="B30" s="324" t="s">
        <v>4876</v>
      </c>
      <c r="C30" s="324" t="s">
        <v>4877</v>
      </c>
      <c r="D30" s="322" t="s">
        <v>5889</v>
      </c>
      <c r="E30" s="324" t="s">
        <v>672</v>
      </c>
    </row>
    <row r="31" spans="1:5" x14ac:dyDescent="0.3">
      <c r="A31" s="323" t="s">
        <v>5926</v>
      </c>
      <c r="B31" s="324" t="s">
        <v>3206</v>
      </c>
      <c r="C31" s="324" t="s">
        <v>3207</v>
      </c>
      <c r="D31" s="322"/>
      <c r="E31" s="324" t="s">
        <v>672</v>
      </c>
    </row>
    <row r="32" spans="1:5" x14ac:dyDescent="0.3">
      <c r="A32" s="323" t="s">
        <v>5927</v>
      </c>
      <c r="B32" s="324" t="s">
        <v>3208</v>
      </c>
      <c r="C32" s="324" t="s">
        <v>3209</v>
      </c>
      <c r="D32" s="322"/>
      <c r="E32" s="324" t="s">
        <v>672</v>
      </c>
    </row>
    <row r="33" spans="1:5" x14ac:dyDescent="0.3">
      <c r="A33" s="323" t="s">
        <v>5928</v>
      </c>
      <c r="B33" s="324" t="s">
        <v>5929</v>
      </c>
      <c r="C33" s="324" t="s">
        <v>5930</v>
      </c>
      <c r="D33" s="322" t="s">
        <v>5889</v>
      </c>
      <c r="E33" s="324" t="s">
        <v>672</v>
      </c>
    </row>
    <row r="34" spans="1:5" x14ac:dyDescent="0.3">
      <c r="A34" s="325" t="s">
        <v>5931</v>
      </c>
      <c r="B34" s="324" t="s">
        <v>1880</v>
      </c>
      <c r="C34" s="324" t="s">
        <v>1881</v>
      </c>
      <c r="D34" s="322"/>
      <c r="E34" s="324" t="s">
        <v>672</v>
      </c>
    </row>
    <row r="35" spans="1:5" x14ac:dyDescent="0.3">
      <c r="A35" s="323" t="s">
        <v>5932</v>
      </c>
      <c r="B35" s="324" t="s">
        <v>1882</v>
      </c>
      <c r="C35" s="324" t="s">
        <v>1883</v>
      </c>
      <c r="D35" s="322" t="s">
        <v>5889</v>
      </c>
      <c r="E35" s="324" t="s">
        <v>672</v>
      </c>
    </row>
    <row r="36" spans="1:5" x14ac:dyDescent="0.3">
      <c r="A36" s="323" t="s">
        <v>5933</v>
      </c>
      <c r="B36" s="324" t="s">
        <v>5934</v>
      </c>
      <c r="C36" s="327" t="s">
        <v>5935</v>
      </c>
      <c r="D36" s="322" t="s">
        <v>5889</v>
      </c>
      <c r="E36" s="324" t="s">
        <v>672</v>
      </c>
    </row>
    <row r="37" spans="1:5" x14ac:dyDescent="0.3">
      <c r="A37" s="323" t="s">
        <v>5936</v>
      </c>
      <c r="B37" s="324" t="s">
        <v>2526</v>
      </c>
      <c r="C37" s="324" t="s">
        <v>2527</v>
      </c>
      <c r="D37" s="322" t="s">
        <v>5889</v>
      </c>
      <c r="E37" s="324" t="s">
        <v>672</v>
      </c>
    </row>
    <row r="38" spans="1:5" x14ac:dyDescent="0.3">
      <c r="A38" s="323" t="s">
        <v>5937</v>
      </c>
      <c r="B38" s="324" t="s">
        <v>1005</v>
      </c>
      <c r="C38" s="324" t="s">
        <v>1006</v>
      </c>
      <c r="D38" s="322"/>
      <c r="E38" s="324" t="s">
        <v>672</v>
      </c>
    </row>
    <row r="39" spans="1:5" x14ac:dyDescent="0.3">
      <c r="A39" s="323" t="s">
        <v>5938</v>
      </c>
      <c r="B39" s="324" t="s">
        <v>2696</v>
      </c>
      <c r="C39" s="324" t="s">
        <v>2697</v>
      </c>
      <c r="D39" s="322"/>
      <c r="E39" s="324" t="s">
        <v>672</v>
      </c>
    </row>
    <row r="40" spans="1:5" x14ac:dyDescent="0.3">
      <c r="A40" s="323" t="s">
        <v>5939</v>
      </c>
      <c r="B40" s="324" t="s">
        <v>4071</v>
      </c>
      <c r="C40" s="324" t="s">
        <v>4072</v>
      </c>
      <c r="D40" s="322" t="s">
        <v>5889</v>
      </c>
      <c r="E40" s="324" t="s">
        <v>672</v>
      </c>
    </row>
    <row r="41" spans="1:5" x14ac:dyDescent="0.3">
      <c r="A41" s="323" t="s">
        <v>5940</v>
      </c>
      <c r="B41" s="324" t="s">
        <v>1628</v>
      </c>
      <c r="C41" s="324" t="s">
        <v>1629</v>
      </c>
      <c r="D41" s="322"/>
      <c r="E41" s="324" t="s">
        <v>672</v>
      </c>
    </row>
    <row r="42" spans="1:5" x14ac:dyDescent="0.3">
      <c r="A42" s="323" t="s">
        <v>5941</v>
      </c>
      <c r="B42" s="324" t="s">
        <v>2058</v>
      </c>
      <c r="C42" s="324" t="s">
        <v>2059</v>
      </c>
      <c r="D42" s="322" t="s">
        <v>5889</v>
      </c>
      <c r="E42" s="324" t="s">
        <v>672</v>
      </c>
    </row>
    <row r="43" spans="1:5" x14ac:dyDescent="0.3">
      <c r="A43" s="323" t="s">
        <v>5942</v>
      </c>
      <c r="B43" s="324" t="s">
        <v>3746</v>
      </c>
      <c r="C43" s="324" t="s">
        <v>3747</v>
      </c>
      <c r="D43" s="322"/>
      <c r="E43" s="324" t="s">
        <v>672</v>
      </c>
    </row>
    <row r="44" spans="1:5" x14ac:dyDescent="0.3">
      <c r="A44" s="325" t="s">
        <v>5943</v>
      </c>
      <c r="B44" s="324" t="s">
        <v>5944</v>
      </c>
      <c r="C44" s="324" t="s">
        <v>5945</v>
      </c>
      <c r="D44" s="322" t="s">
        <v>5889</v>
      </c>
      <c r="E44" s="324" t="s">
        <v>672</v>
      </c>
    </row>
    <row r="45" spans="1:5" x14ac:dyDescent="0.3">
      <c r="A45" s="323" t="s">
        <v>5946</v>
      </c>
      <c r="B45" s="324" t="s">
        <v>843</v>
      </c>
      <c r="C45" s="324" t="s">
        <v>844</v>
      </c>
      <c r="D45" s="322"/>
      <c r="E45" s="324" t="s">
        <v>672</v>
      </c>
    </row>
    <row r="46" spans="1:5" x14ac:dyDescent="0.3">
      <c r="A46" s="323" t="s">
        <v>5947</v>
      </c>
      <c r="B46" s="324" t="s">
        <v>3061</v>
      </c>
      <c r="C46" s="324" t="s">
        <v>3062</v>
      </c>
      <c r="D46" s="322" t="s">
        <v>5889</v>
      </c>
      <c r="E46" s="324" t="s">
        <v>672</v>
      </c>
    </row>
    <row r="47" spans="1:5" x14ac:dyDescent="0.3">
      <c r="A47" s="323" t="s">
        <v>5948</v>
      </c>
      <c r="B47" s="324" t="s">
        <v>1886</v>
      </c>
      <c r="C47" s="324" t="s">
        <v>1887</v>
      </c>
      <c r="D47" s="322"/>
      <c r="E47" s="324" t="s">
        <v>672</v>
      </c>
    </row>
    <row r="48" spans="1:5" x14ac:dyDescent="0.3">
      <c r="A48" s="323" t="s">
        <v>5949</v>
      </c>
      <c r="B48" s="324" t="s">
        <v>749</v>
      </c>
      <c r="C48" s="324" t="s">
        <v>750</v>
      </c>
      <c r="D48" s="322" t="s">
        <v>5889</v>
      </c>
      <c r="E48" s="324" t="s">
        <v>672</v>
      </c>
    </row>
    <row r="49" spans="1:5" x14ac:dyDescent="0.3">
      <c r="A49" s="323" t="s">
        <v>5950</v>
      </c>
      <c r="B49" s="324" t="s">
        <v>5951</v>
      </c>
      <c r="C49" s="324" t="s">
        <v>5952</v>
      </c>
      <c r="D49" s="322"/>
      <c r="E49" s="324" t="s">
        <v>672</v>
      </c>
    </row>
    <row r="50" spans="1:5" x14ac:dyDescent="0.3">
      <c r="A50" s="323" t="s">
        <v>5953</v>
      </c>
      <c r="B50" s="324" t="s">
        <v>4889</v>
      </c>
      <c r="C50" s="324" t="s">
        <v>4890</v>
      </c>
      <c r="D50" s="322" t="s">
        <v>5889</v>
      </c>
      <c r="E50" s="324" t="s">
        <v>672</v>
      </c>
    </row>
    <row r="51" spans="1:5" x14ac:dyDescent="0.3">
      <c r="A51" s="323" t="s">
        <v>5954</v>
      </c>
      <c r="B51" s="324" t="s">
        <v>3422</v>
      </c>
      <c r="C51" s="324" t="s">
        <v>3423</v>
      </c>
      <c r="D51" s="322"/>
      <c r="E51" s="324" t="s">
        <v>672</v>
      </c>
    </row>
    <row r="52" spans="1:5" x14ac:dyDescent="0.3">
      <c r="A52" s="323" t="s">
        <v>5955</v>
      </c>
      <c r="B52" s="324" t="s">
        <v>4469</v>
      </c>
      <c r="C52" s="324" t="s">
        <v>4470</v>
      </c>
      <c r="D52" s="322"/>
      <c r="E52" s="324" t="s">
        <v>672</v>
      </c>
    </row>
    <row r="53" spans="1:5" x14ac:dyDescent="0.3">
      <c r="A53" s="323" t="s">
        <v>5956</v>
      </c>
      <c r="B53" s="324" t="s">
        <v>5957</v>
      </c>
      <c r="C53" s="324" t="s">
        <v>5958</v>
      </c>
      <c r="D53" s="322"/>
      <c r="E53" s="324" t="s">
        <v>672</v>
      </c>
    </row>
    <row r="54" spans="1:5" x14ac:dyDescent="0.3">
      <c r="A54" s="323" t="s">
        <v>5959</v>
      </c>
      <c r="B54" s="324" t="s">
        <v>4749</v>
      </c>
      <c r="C54" s="324" t="s">
        <v>4750</v>
      </c>
      <c r="D54" s="322"/>
      <c r="E54" s="324" t="s">
        <v>672</v>
      </c>
    </row>
    <row r="55" spans="1:5" x14ac:dyDescent="0.3">
      <c r="A55" s="323" t="s">
        <v>5960</v>
      </c>
      <c r="B55" s="324" t="s">
        <v>5961</v>
      </c>
      <c r="C55" s="324" t="s">
        <v>5962</v>
      </c>
      <c r="D55" s="322"/>
      <c r="E55" s="324" t="s">
        <v>672</v>
      </c>
    </row>
    <row r="56" spans="1:5" x14ac:dyDescent="0.3">
      <c r="A56" s="323" t="s">
        <v>5963</v>
      </c>
      <c r="B56" s="324" t="s">
        <v>4751</v>
      </c>
      <c r="C56" s="324" t="s">
        <v>4752</v>
      </c>
      <c r="D56" s="322" t="s">
        <v>5889</v>
      </c>
      <c r="E56" s="324" t="s">
        <v>672</v>
      </c>
    </row>
    <row r="57" spans="1:5" x14ac:dyDescent="0.3">
      <c r="A57" s="323" t="s">
        <v>5964</v>
      </c>
      <c r="B57" s="324" t="s">
        <v>1630</v>
      </c>
      <c r="C57" s="324" t="s">
        <v>1631</v>
      </c>
      <c r="D57" s="322" t="s">
        <v>5889</v>
      </c>
      <c r="E57" s="324" t="s">
        <v>672</v>
      </c>
    </row>
    <row r="58" spans="1:5" x14ac:dyDescent="0.3">
      <c r="A58" s="325" t="s">
        <v>5965</v>
      </c>
      <c r="B58" s="324" t="s">
        <v>2949</v>
      </c>
      <c r="C58" s="324" t="s">
        <v>2950</v>
      </c>
      <c r="D58" s="322"/>
      <c r="E58" s="324" t="s">
        <v>672</v>
      </c>
    </row>
    <row r="59" spans="1:5" x14ac:dyDescent="0.3">
      <c r="A59" s="323" t="s">
        <v>5966</v>
      </c>
      <c r="B59" s="324" t="s">
        <v>5967</v>
      </c>
      <c r="C59" s="324" t="s">
        <v>5968</v>
      </c>
      <c r="D59" s="322" t="s">
        <v>5889</v>
      </c>
      <c r="E59" s="324" t="s">
        <v>672</v>
      </c>
    </row>
    <row r="60" spans="1:5" x14ac:dyDescent="0.3">
      <c r="A60" s="323" t="s">
        <v>5969</v>
      </c>
      <c r="B60" s="324" t="s">
        <v>1007</v>
      </c>
      <c r="C60" s="324" t="s">
        <v>1008</v>
      </c>
      <c r="D60" s="322"/>
      <c r="E60" s="324" t="s">
        <v>672</v>
      </c>
    </row>
    <row r="61" spans="1:5" x14ac:dyDescent="0.3">
      <c r="A61" s="323" t="s">
        <v>5970</v>
      </c>
      <c r="B61" s="324" t="s">
        <v>5971</v>
      </c>
      <c r="C61" s="324" t="s">
        <v>5972</v>
      </c>
      <c r="D61" s="322"/>
      <c r="E61" s="324" t="s">
        <v>672</v>
      </c>
    </row>
    <row r="62" spans="1:5" x14ac:dyDescent="0.3">
      <c r="A62" s="323" t="s">
        <v>5973</v>
      </c>
      <c r="B62" s="324" t="s">
        <v>2627</v>
      </c>
      <c r="C62" s="324" t="s">
        <v>2628</v>
      </c>
      <c r="D62" s="322"/>
      <c r="E62" s="324" t="s">
        <v>672</v>
      </c>
    </row>
    <row r="63" spans="1:5" x14ac:dyDescent="0.3">
      <c r="A63" s="323" t="s">
        <v>5974</v>
      </c>
      <c r="B63" s="324" t="s">
        <v>2289</v>
      </c>
      <c r="C63" s="324" t="s">
        <v>2290</v>
      </c>
      <c r="D63" s="322" t="s">
        <v>5889</v>
      </c>
      <c r="E63" s="324" t="s">
        <v>672</v>
      </c>
    </row>
    <row r="64" spans="1:5" x14ac:dyDescent="0.3">
      <c r="A64" s="323" t="s">
        <v>5975</v>
      </c>
      <c r="B64" s="324" t="s">
        <v>3750</v>
      </c>
      <c r="C64" s="324" t="s">
        <v>3751</v>
      </c>
      <c r="D64" s="322"/>
      <c r="E64" s="324" t="s">
        <v>672</v>
      </c>
    </row>
    <row r="65" spans="1:5" x14ac:dyDescent="0.3">
      <c r="A65" s="323" t="s">
        <v>5976</v>
      </c>
      <c r="B65" s="324" t="s">
        <v>4471</v>
      </c>
      <c r="C65" s="324" t="s">
        <v>4472</v>
      </c>
      <c r="D65" s="322" t="s">
        <v>5889</v>
      </c>
      <c r="E65" s="324" t="s">
        <v>672</v>
      </c>
    </row>
    <row r="66" spans="1:5" x14ac:dyDescent="0.3">
      <c r="A66" s="323" t="s">
        <v>5977</v>
      </c>
      <c r="B66" s="324" t="s">
        <v>2117</v>
      </c>
      <c r="C66" s="324" t="s">
        <v>2118</v>
      </c>
      <c r="D66" s="322"/>
      <c r="E66" s="324" t="s">
        <v>672</v>
      </c>
    </row>
    <row r="67" spans="1:5" x14ac:dyDescent="0.3">
      <c r="A67" s="323" t="s">
        <v>5978</v>
      </c>
      <c r="B67" s="324" t="s">
        <v>2629</v>
      </c>
      <c r="C67" s="324" t="s">
        <v>2630</v>
      </c>
      <c r="D67" s="322"/>
      <c r="E67" s="324" t="s">
        <v>672</v>
      </c>
    </row>
    <row r="68" spans="1:5" x14ac:dyDescent="0.3">
      <c r="A68" s="323" t="s">
        <v>5979</v>
      </c>
      <c r="B68" s="324" t="s">
        <v>4267</v>
      </c>
      <c r="C68" s="324" t="s">
        <v>4268</v>
      </c>
      <c r="D68" s="322" t="s">
        <v>5889</v>
      </c>
      <c r="E68" s="324" t="s">
        <v>672</v>
      </c>
    </row>
    <row r="69" spans="1:5" x14ac:dyDescent="0.3">
      <c r="A69" s="323" t="s">
        <v>5980</v>
      </c>
      <c r="B69" s="324" t="s">
        <v>4820</v>
      </c>
      <c r="C69" s="324" t="s">
        <v>4821</v>
      </c>
      <c r="D69" s="322" t="s">
        <v>5889</v>
      </c>
      <c r="E69" s="324" t="s">
        <v>672</v>
      </c>
    </row>
    <row r="70" spans="1:5" x14ac:dyDescent="0.3">
      <c r="A70" s="323" t="s">
        <v>5981</v>
      </c>
      <c r="B70" s="324" t="s">
        <v>5982</v>
      </c>
      <c r="C70" s="327" t="s">
        <v>2629</v>
      </c>
      <c r="D70" s="322" t="s">
        <v>5889</v>
      </c>
      <c r="E70" s="324" t="s">
        <v>672</v>
      </c>
    </row>
    <row r="71" spans="1:5" x14ac:dyDescent="0.3">
      <c r="A71" s="323" t="s">
        <v>5983</v>
      </c>
      <c r="B71" s="324"/>
      <c r="C71" s="327" t="s">
        <v>4267</v>
      </c>
      <c r="D71" s="322"/>
      <c r="E71" s="324" t="s">
        <v>672</v>
      </c>
    </row>
    <row r="72" spans="1:5" x14ac:dyDescent="0.3">
      <c r="A72" s="323" t="s">
        <v>5984</v>
      </c>
      <c r="B72" s="324"/>
      <c r="C72" s="327" t="s">
        <v>4820</v>
      </c>
      <c r="D72" s="322"/>
      <c r="E72" s="324" t="s">
        <v>672</v>
      </c>
    </row>
    <row r="73" spans="1:5" x14ac:dyDescent="0.3">
      <c r="A73" s="323" t="s">
        <v>5985</v>
      </c>
      <c r="B73" s="324" t="s">
        <v>2066</v>
      </c>
      <c r="C73" s="324" t="s">
        <v>2067</v>
      </c>
      <c r="D73" s="322" t="s">
        <v>5889</v>
      </c>
      <c r="E73" s="324" t="s">
        <v>672</v>
      </c>
    </row>
    <row r="74" spans="1:5" x14ac:dyDescent="0.3">
      <c r="A74" s="323" t="s">
        <v>5986</v>
      </c>
      <c r="B74" s="324" t="s">
        <v>2834</v>
      </c>
      <c r="C74" s="324" t="s">
        <v>2835</v>
      </c>
      <c r="D74" s="322"/>
      <c r="E74" s="324" t="s">
        <v>672</v>
      </c>
    </row>
    <row r="75" spans="1:5" x14ac:dyDescent="0.3">
      <c r="A75" s="323" t="s">
        <v>5987</v>
      </c>
      <c r="B75" s="324" t="s">
        <v>2834</v>
      </c>
      <c r="C75" s="324" t="s">
        <v>2835</v>
      </c>
      <c r="D75" s="322"/>
      <c r="E75" s="324" t="s">
        <v>672</v>
      </c>
    </row>
    <row r="76" spans="1:5" x14ac:dyDescent="0.3">
      <c r="A76" s="323" t="s">
        <v>5988</v>
      </c>
      <c r="B76" s="324" t="s">
        <v>1563</v>
      </c>
      <c r="C76" s="324" t="s">
        <v>1564</v>
      </c>
      <c r="D76" s="322"/>
      <c r="E76" s="324" t="s">
        <v>672</v>
      </c>
    </row>
    <row r="77" spans="1:5" x14ac:dyDescent="0.3">
      <c r="A77" s="323" t="s">
        <v>5989</v>
      </c>
      <c r="B77" s="324" t="s">
        <v>845</v>
      </c>
      <c r="C77" s="324" t="s">
        <v>846</v>
      </c>
      <c r="D77" s="322"/>
      <c r="E77" s="324" t="s">
        <v>672</v>
      </c>
    </row>
    <row r="78" spans="1:5" x14ac:dyDescent="0.3">
      <c r="A78" s="323" t="s">
        <v>5990</v>
      </c>
      <c r="B78" s="324" t="s">
        <v>4269</v>
      </c>
      <c r="C78" s="324" t="s">
        <v>4270</v>
      </c>
      <c r="D78" s="322"/>
      <c r="E78" s="324" t="s">
        <v>672</v>
      </c>
    </row>
    <row r="79" spans="1:5" x14ac:dyDescent="0.3">
      <c r="A79" s="323" t="s">
        <v>5991</v>
      </c>
      <c r="B79" s="324" t="s">
        <v>4594</v>
      </c>
      <c r="C79" s="324" t="s">
        <v>5992</v>
      </c>
      <c r="D79" s="322" t="s">
        <v>5889</v>
      </c>
      <c r="E79" s="324" t="s">
        <v>672</v>
      </c>
    </row>
    <row r="80" spans="1:5" x14ac:dyDescent="0.3">
      <c r="A80" s="323" t="s">
        <v>5993</v>
      </c>
      <c r="B80" s="324" t="s">
        <v>4822</v>
      </c>
      <c r="C80" s="324" t="s">
        <v>4823</v>
      </c>
      <c r="D80" s="322" t="s">
        <v>5889</v>
      </c>
      <c r="E80" s="324" t="s">
        <v>672</v>
      </c>
    </row>
    <row r="81" spans="1:5" x14ac:dyDescent="0.3">
      <c r="A81" s="325" t="s">
        <v>5994</v>
      </c>
      <c r="B81" s="324" t="s">
        <v>2019</v>
      </c>
      <c r="C81" s="324" t="s">
        <v>2020</v>
      </c>
      <c r="D81" s="322"/>
      <c r="E81" s="324" t="s">
        <v>672</v>
      </c>
    </row>
    <row r="82" spans="1:5" x14ac:dyDescent="0.3">
      <c r="A82" s="323" t="s">
        <v>5995</v>
      </c>
      <c r="B82" s="324" t="s">
        <v>1892</v>
      </c>
      <c r="C82" s="324" t="s">
        <v>1893</v>
      </c>
      <c r="D82" s="322"/>
      <c r="E82" s="324" t="s">
        <v>672</v>
      </c>
    </row>
    <row r="83" spans="1:5" x14ac:dyDescent="0.3">
      <c r="A83" s="323" t="s">
        <v>5996</v>
      </c>
      <c r="B83" s="324" t="s">
        <v>2700</v>
      </c>
      <c r="C83" s="324" t="s">
        <v>2701</v>
      </c>
      <c r="D83" s="322" t="s">
        <v>5889</v>
      </c>
      <c r="E83" s="324" t="s">
        <v>672</v>
      </c>
    </row>
    <row r="84" spans="1:5" x14ac:dyDescent="0.3">
      <c r="A84" s="323" t="s">
        <v>5997</v>
      </c>
      <c r="B84" s="324" t="s">
        <v>1773</v>
      </c>
      <c r="C84" s="324" t="s">
        <v>1774</v>
      </c>
      <c r="D84" s="322"/>
      <c r="E84" s="324" t="s">
        <v>672</v>
      </c>
    </row>
    <row r="85" spans="1:5" x14ac:dyDescent="0.3">
      <c r="A85" s="323" t="s">
        <v>5998</v>
      </c>
      <c r="B85" s="324" t="s">
        <v>1632</v>
      </c>
      <c r="C85" s="324" t="s">
        <v>1633</v>
      </c>
      <c r="D85" s="322"/>
      <c r="E85" s="324" t="s">
        <v>672</v>
      </c>
    </row>
    <row r="86" spans="1:5" x14ac:dyDescent="0.3">
      <c r="A86" s="323" t="s">
        <v>5999</v>
      </c>
      <c r="B86" s="324" t="s">
        <v>6000</v>
      </c>
      <c r="C86" s="324" t="s">
        <v>6001</v>
      </c>
      <c r="D86" s="322"/>
      <c r="E86" s="324" t="s">
        <v>672</v>
      </c>
    </row>
    <row r="87" spans="1:5" x14ac:dyDescent="0.3">
      <c r="A87" s="323" t="s">
        <v>6002</v>
      </c>
      <c r="B87" s="324" t="s">
        <v>6003</v>
      </c>
      <c r="C87" s="324" t="s">
        <v>6004</v>
      </c>
      <c r="D87" s="322"/>
      <c r="E87" s="324" t="s">
        <v>672</v>
      </c>
    </row>
    <row r="88" spans="1:5" x14ac:dyDescent="0.3">
      <c r="A88" s="323" t="s">
        <v>6005</v>
      </c>
      <c r="B88" s="324" t="s">
        <v>6006</v>
      </c>
      <c r="C88" s="324" t="s">
        <v>6007</v>
      </c>
      <c r="D88" s="322" t="s">
        <v>5889</v>
      </c>
      <c r="E88" s="324" t="s">
        <v>672</v>
      </c>
    </row>
    <row r="89" spans="1:5" x14ac:dyDescent="0.3">
      <c r="A89" s="323" t="s">
        <v>6008</v>
      </c>
      <c r="B89" s="324" t="s">
        <v>6009</v>
      </c>
      <c r="C89" s="324" t="s">
        <v>6010</v>
      </c>
      <c r="D89" s="322" t="s">
        <v>5889</v>
      </c>
      <c r="E89" s="324" t="s">
        <v>672</v>
      </c>
    </row>
    <row r="90" spans="1:5" x14ac:dyDescent="0.3">
      <c r="A90" s="323" t="s">
        <v>6011</v>
      </c>
      <c r="B90" s="324" t="s">
        <v>6012</v>
      </c>
      <c r="C90" s="324" t="s">
        <v>6013</v>
      </c>
      <c r="D90" s="322" t="s">
        <v>5889</v>
      </c>
      <c r="E90" s="324" t="s">
        <v>672</v>
      </c>
    </row>
    <row r="91" spans="1:5" x14ac:dyDescent="0.3">
      <c r="A91" s="323" t="s">
        <v>6014</v>
      </c>
      <c r="B91" s="324" t="s">
        <v>6015</v>
      </c>
      <c r="C91" s="324" t="s">
        <v>6016</v>
      </c>
      <c r="D91" s="322" t="s">
        <v>5889</v>
      </c>
      <c r="E91" s="324" t="s">
        <v>672</v>
      </c>
    </row>
    <row r="92" spans="1:5" x14ac:dyDescent="0.3">
      <c r="A92" s="323" t="s">
        <v>6017</v>
      </c>
      <c r="B92" s="324" t="s">
        <v>4824</v>
      </c>
      <c r="C92" s="324" t="s">
        <v>4825</v>
      </c>
      <c r="D92" s="322" t="s">
        <v>5889</v>
      </c>
      <c r="E92" s="324" t="s">
        <v>672</v>
      </c>
    </row>
    <row r="93" spans="1:5" x14ac:dyDescent="0.3">
      <c r="A93" s="323" t="s">
        <v>6018</v>
      </c>
      <c r="B93" s="324" t="s">
        <v>6019</v>
      </c>
      <c r="C93" s="324" t="s">
        <v>6020</v>
      </c>
      <c r="D93" s="322" t="s">
        <v>5889</v>
      </c>
      <c r="E93" s="324" t="s">
        <v>672</v>
      </c>
    </row>
    <row r="94" spans="1:5" x14ac:dyDescent="0.3">
      <c r="A94" s="323" t="s">
        <v>6021</v>
      </c>
      <c r="B94" s="324" t="s">
        <v>6022</v>
      </c>
      <c r="C94" s="324" t="s">
        <v>6023</v>
      </c>
      <c r="D94" s="322" t="s">
        <v>5889</v>
      </c>
      <c r="E94" s="324" t="s">
        <v>672</v>
      </c>
    </row>
    <row r="95" spans="1:5" x14ac:dyDescent="0.3">
      <c r="A95" s="323" t="s">
        <v>6024</v>
      </c>
      <c r="B95" s="324" t="s">
        <v>6025</v>
      </c>
      <c r="C95" s="324" t="s">
        <v>6026</v>
      </c>
      <c r="D95" s="322" t="s">
        <v>5889</v>
      </c>
      <c r="E95" s="324" t="s">
        <v>672</v>
      </c>
    </row>
    <row r="96" spans="1:5" x14ac:dyDescent="0.3">
      <c r="A96" s="323" t="s">
        <v>6027</v>
      </c>
      <c r="B96" s="324" t="s">
        <v>1211</v>
      </c>
      <c r="C96" s="324" t="s">
        <v>1212</v>
      </c>
      <c r="D96" s="322"/>
      <c r="E96" s="324" t="s">
        <v>672</v>
      </c>
    </row>
    <row r="97" spans="1:5" x14ac:dyDescent="0.3">
      <c r="A97" s="323" t="s">
        <v>6028</v>
      </c>
      <c r="B97" s="324" t="s">
        <v>2900</v>
      </c>
      <c r="C97" s="324" t="s">
        <v>2901</v>
      </c>
      <c r="D97" s="322"/>
      <c r="E97" s="324" t="s">
        <v>672</v>
      </c>
    </row>
    <row r="98" spans="1:5" x14ac:dyDescent="0.3">
      <c r="A98" s="323" t="s">
        <v>6029</v>
      </c>
      <c r="B98" s="324" t="s">
        <v>6030</v>
      </c>
      <c r="C98" s="324" t="s">
        <v>6031</v>
      </c>
      <c r="D98" s="322"/>
      <c r="E98" s="324" t="s">
        <v>672</v>
      </c>
    </row>
    <row r="99" spans="1:5" x14ac:dyDescent="0.3">
      <c r="A99" s="323" t="s">
        <v>6032</v>
      </c>
      <c r="B99" s="324" t="s">
        <v>6033</v>
      </c>
      <c r="C99" s="324" t="s">
        <v>6034</v>
      </c>
      <c r="D99" s="322"/>
      <c r="E99" s="324" t="s">
        <v>672</v>
      </c>
    </row>
    <row r="100" spans="1:5" x14ac:dyDescent="0.3">
      <c r="A100" s="323" t="s">
        <v>6035</v>
      </c>
      <c r="B100" s="324" t="s">
        <v>6036</v>
      </c>
      <c r="C100" s="324" t="s">
        <v>6037</v>
      </c>
      <c r="D100" s="322"/>
      <c r="E100" s="324" t="s">
        <v>672</v>
      </c>
    </row>
    <row r="101" spans="1:5" x14ac:dyDescent="0.3">
      <c r="A101" s="323" t="s">
        <v>6038</v>
      </c>
      <c r="B101" s="324" t="s">
        <v>4824</v>
      </c>
      <c r="C101" s="324" t="s">
        <v>4825</v>
      </c>
      <c r="D101" s="322"/>
      <c r="E101" s="324" t="s">
        <v>672</v>
      </c>
    </row>
    <row r="102" spans="1:5" x14ac:dyDescent="0.3">
      <c r="A102" s="323" t="s">
        <v>6039</v>
      </c>
      <c r="B102" s="324" t="s">
        <v>6040</v>
      </c>
      <c r="C102" s="324" t="s">
        <v>6041</v>
      </c>
      <c r="D102" s="322"/>
      <c r="E102" s="324" t="s">
        <v>672</v>
      </c>
    </row>
    <row r="103" spans="1:5" x14ac:dyDescent="0.3">
      <c r="A103" s="323" t="s">
        <v>6042</v>
      </c>
      <c r="B103" s="324" t="s">
        <v>6043</v>
      </c>
      <c r="C103" s="324" t="s">
        <v>6044</v>
      </c>
      <c r="D103" s="322"/>
      <c r="E103" s="324" t="s">
        <v>672</v>
      </c>
    </row>
    <row r="104" spans="1:5" x14ac:dyDescent="0.3">
      <c r="A104" s="323" t="s">
        <v>6045</v>
      </c>
      <c r="B104" s="324" t="s">
        <v>6046</v>
      </c>
      <c r="C104" s="324" t="s">
        <v>6047</v>
      </c>
      <c r="D104" s="322" t="s">
        <v>5889</v>
      </c>
      <c r="E104" s="324" t="s">
        <v>672</v>
      </c>
    </row>
    <row r="105" spans="1:5" x14ac:dyDescent="0.3">
      <c r="A105" s="323" t="s">
        <v>6048</v>
      </c>
      <c r="B105" s="324" t="s">
        <v>6049</v>
      </c>
      <c r="C105" s="324" t="s">
        <v>6050</v>
      </c>
      <c r="D105" s="322"/>
      <c r="E105" s="324" t="s">
        <v>672</v>
      </c>
    </row>
    <row r="106" spans="1:5" x14ac:dyDescent="0.3">
      <c r="A106" s="323" t="s">
        <v>6051</v>
      </c>
      <c r="B106" s="324" t="s">
        <v>6052</v>
      </c>
      <c r="C106" s="324" t="s">
        <v>6053</v>
      </c>
      <c r="D106" s="322"/>
      <c r="E106" s="324" t="s">
        <v>672</v>
      </c>
    </row>
    <row r="107" spans="1:5" x14ac:dyDescent="0.3">
      <c r="A107" s="323" t="s">
        <v>6054</v>
      </c>
      <c r="B107" s="324" t="s">
        <v>6055</v>
      </c>
      <c r="C107" s="324" t="s">
        <v>6056</v>
      </c>
      <c r="D107" s="322"/>
      <c r="E107" s="324" t="s">
        <v>672</v>
      </c>
    </row>
    <row r="108" spans="1:5" x14ac:dyDescent="0.3">
      <c r="A108" s="323" t="s">
        <v>6057</v>
      </c>
      <c r="B108" s="324" t="s">
        <v>6058</v>
      </c>
      <c r="C108" s="324" t="s">
        <v>6059</v>
      </c>
      <c r="D108" s="322"/>
      <c r="E108" s="324" t="s">
        <v>672</v>
      </c>
    </row>
    <row r="109" spans="1:5" x14ac:dyDescent="0.3">
      <c r="A109" s="323" t="s">
        <v>6060</v>
      </c>
      <c r="B109" s="324" t="s">
        <v>6061</v>
      </c>
      <c r="C109" s="324" t="s">
        <v>6062</v>
      </c>
      <c r="D109" s="322"/>
      <c r="E109" s="324" t="s">
        <v>672</v>
      </c>
    </row>
    <row r="110" spans="1:5" x14ac:dyDescent="0.3">
      <c r="A110" s="323" t="s">
        <v>6063</v>
      </c>
      <c r="B110" s="324" t="s">
        <v>6064</v>
      </c>
      <c r="C110" s="324" t="s">
        <v>6065</v>
      </c>
      <c r="D110" s="322" t="s">
        <v>5889</v>
      </c>
      <c r="E110" s="324" t="s">
        <v>672</v>
      </c>
    </row>
    <row r="111" spans="1:5" x14ac:dyDescent="0.3">
      <c r="A111" s="323" t="s">
        <v>6066</v>
      </c>
      <c r="B111" s="324" t="s">
        <v>3886</v>
      </c>
      <c r="C111" s="324" t="s">
        <v>3887</v>
      </c>
      <c r="D111" s="322" t="s">
        <v>5889</v>
      </c>
      <c r="E111" s="324" t="s">
        <v>672</v>
      </c>
    </row>
    <row r="112" spans="1:5" x14ac:dyDescent="0.3">
      <c r="A112" s="323" t="s">
        <v>6067</v>
      </c>
      <c r="B112" s="324" t="s">
        <v>2121</v>
      </c>
      <c r="C112" s="324" t="s">
        <v>2122</v>
      </c>
      <c r="D112" s="322"/>
      <c r="E112" s="324" t="s">
        <v>672</v>
      </c>
    </row>
    <row r="113" spans="1:5" x14ac:dyDescent="0.3">
      <c r="A113" s="323" t="s">
        <v>6068</v>
      </c>
      <c r="B113" s="324" t="s">
        <v>3359</v>
      </c>
      <c r="C113" s="324" t="s">
        <v>3360</v>
      </c>
      <c r="D113" s="322"/>
      <c r="E113" s="324" t="s">
        <v>672</v>
      </c>
    </row>
    <row r="114" spans="1:5" x14ac:dyDescent="0.3">
      <c r="A114" s="325" t="s">
        <v>6069</v>
      </c>
      <c r="B114" s="324" t="s">
        <v>4374</v>
      </c>
      <c r="C114" s="324" t="s">
        <v>4375</v>
      </c>
      <c r="D114" s="322"/>
      <c r="E114" s="324" t="s">
        <v>672</v>
      </c>
    </row>
    <row r="115" spans="1:5" x14ac:dyDescent="0.3">
      <c r="A115" s="323" t="s">
        <v>6070</v>
      </c>
      <c r="B115" s="324" t="s">
        <v>1266</v>
      </c>
      <c r="C115" s="324" t="s">
        <v>1267</v>
      </c>
      <c r="D115" s="322"/>
      <c r="E115" s="324" t="s">
        <v>672</v>
      </c>
    </row>
    <row r="116" spans="1:5" x14ac:dyDescent="0.3">
      <c r="A116" s="323" t="s">
        <v>6071</v>
      </c>
      <c r="B116" s="324" t="s">
        <v>1636</v>
      </c>
      <c r="C116" s="324" t="s">
        <v>1637</v>
      </c>
      <c r="D116" s="322"/>
      <c r="E116" s="324" t="s">
        <v>672</v>
      </c>
    </row>
    <row r="117" spans="1:5" x14ac:dyDescent="0.3">
      <c r="A117" s="323" t="s">
        <v>6072</v>
      </c>
      <c r="B117" s="324" t="s">
        <v>4271</v>
      </c>
      <c r="C117" s="324" t="s">
        <v>4272</v>
      </c>
      <c r="D117" s="322" t="s">
        <v>5889</v>
      </c>
      <c r="E117" s="324" t="s">
        <v>672</v>
      </c>
    </row>
    <row r="118" spans="1:5" x14ac:dyDescent="0.3">
      <c r="A118" s="323" t="s">
        <v>6073</v>
      </c>
      <c r="B118" s="324" t="s">
        <v>4273</v>
      </c>
      <c r="C118" s="324" t="s">
        <v>4274</v>
      </c>
      <c r="D118" s="322"/>
      <c r="E118" s="324" t="s">
        <v>672</v>
      </c>
    </row>
    <row r="119" spans="1:5" x14ac:dyDescent="0.3">
      <c r="A119" s="323" t="s">
        <v>6074</v>
      </c>
      <c r="B119" s="324" t="s">
        <v>3754</v>
      </c>
      <c r="C119" s="324" t="s">
        <v>3755</v>
      </c>
      <c r="D119" s="322"/>
      <c r="E119" s="324" t="s">
        <v>672</v>
      </c>
    </row>
    <row r="120" spans="1:5" x14ac:dyDescent="0.3">
      <c r="A120" s="323" t="s">
        <v>6075</v>
      </c>
      <c r="B120" s="324" t="s">
        <v>2955</v>
      </c>
      <c r="C120" s="324" t="s">
        <v>2956</v>
      </c>
      <c r="D120" s="322" t="s">
        <v>5889</v>
      </c>
      <c r="E120" s="324" t="s">
        <v>672</v>
      </c>
    </row>
    <row r="121" spans="1:5" x14ac:dyDescent="0.3">
      <c r="A121" s="323" t="s">
        <v>6076</v>
      </c>
      <c r="B121" s="324" t="s">
        <v>1569</v>
      </c>
      <c r="C121" s="324" t="s">
        <v>1570</v>
      </c>
      <c r="D121" s="322"/>
      <c r="E121" s="324" t="s">
        <v>672</v>
      </c>
    </row>
    <row r="122" spans="1:5" x14ac:dyDescent="0.3">
      <c r="A122" s="323" t="s">
        <v>6077</v>
      </c>
      <c r="B122" s="324" t="s">
        <v>3892</v>
      </c>
      <c r="C122" s="324" t="s">
        <v>3893</v>
      </c>
      <c r="D122" s="322" t="s">
        <v>5889</v>
      </c>
      <c r="E122" s="324" t="s">
        <v>672</v>
      </c>
    </row>
    <row r="123" spans="1:5" x14ac:dyDescent="0.3">
      <c r="A123" s="323" t="s">
        <v>6078</v>
      </c>
      <c r="B123" s="324" t="s">
        <v>4596</v>
      </c>
      <c r="C123" s="324" t="s">
        <v>4597</v>
      </c>
      <c r="D123" s="322" t="s">
        <v>5889</v>
      </c>
      <c r="E123" s="324" t="s">
        <v>672</v>
      </c>
    </row>
    <row r="124" spans="1:5" x14ac:dyDescent="0.3">
      <c r="A124" s="323" t="s">
        <v>6079</v>
      </c>
      <c r="B124" s="324" t="s">
        <v>6080</v>
      </c>
      <c r="C124" s="324" t="s">
        <v>6081</v>
      </c>
      <c r="D124" s="322" t="s">
        <v>5889</v>
      </c>
      <c r="E124" s="324" t="s">
        <v>672</v>
      </c>
    </row>
    <row r="125" spans="1:5" x14ac:dyDescent="0.3">
      <c r="A125" s="323" t="s">
        <v>6082</v>
      </c>
      <c r="B125" s="324" t="s">
        <v>1359</v>
      </c>
      <c r="C125" s="324" t="s">
        <v>1360</v>
      </c>
      <c r="D125" s="322" t="s">
        <v>5889</v>
      </c>
      <c r="E125" s="324" t="s">
        <v>672</v>
      </c>
    </row>
    <row r="126" spans="1:5" x14ac:dyDescent="0.3">
      <c r="A126" s="323" t="s">
        <v>6083</v>
      </c>
      <c r="B126" s="324" t="s">
        <v>1361</v>
      </c>
      <c r="C126" s="324" t="s">
        <v>1362</v>
      </c>
      <c r="D126" s="322" t="s">
        <v>5889</v>
      </c>
      <c r="E126" s="324" t="s">
        <v>672</v>
      </c>
    </row>
    <row r="127" spans="1:5" x14ac:dyDescent="0.3">
      <c r="A127" s="323" t="s">
        <v>6084</v>
      </c>
      <c r="B127" s="324" t="s">
        <v>1571</v>
      </c>
      <c r="C127" s="324" t="s">
        <v>1572</v>
      </c>
      <c r="D127" s="322"/>
      <c r="E127" s="324" t="s">
        <v>672</v>
      </c>
    </row>
    <row r="128" spans="1:5" x14ac:dyDescent="0.3">
      <c r="A128" s="325" t="s">
        <v>6085</v>
      </c>
      <c r="B128" s="324" t="s">
        <v>1775</v>
      </c>
      <c r="C128" s="324" t="s">
        <v>1776</v>
      </c>
      <c r="D128" s="322"/>
      <c r="E128" s="324" t="s">
        <v>672</v>
      </c>
    </row>
    <row r="129" spans="1:5" x14ac:dyDescent="0.3">
      <c r="A129" s="323" t="s">
        <v>6086</v>
      </c>
      <c r="B129" s="324" t="s">
        <v>1011</v>
      </c>
      <c r="C129" s="324" t="s">
        <v>1012</v>
      </c>
      <c r="D129" s="322" t="s">
        <v>5889</v>
      </c>
      <c r="E129" s="324" t="s">
        <v>672</v>
      </c>
    </row>
    <row r="130" spans="1:5" x14ac:dyDescent="0.3">
      <c r="A130" s="323" t="s">
        <v>6087</v>
      </c>
      <c r="B130" s="324" t="s">
        <v>4995</v>
      </c>
      <c r="C130" s="324" t="s">
        <v>4996</v>
      </c>
      <c r="D130" s="322" t="s">
        <v>5889</v>
      </c>
      <c r="E130" s="324" t="s">
        <v>672</v>
      </c>
    </row>
    <row r="131" spans="1:5" x14ac:dyDescent="0.3">
      <c r="A131" s="323" t="s">
        <v>6088</v>
      </c>
      <c r="B131" s="324" t="s">
        <v>6089</v>
      </c>
      <c r="C131" s="324" t="s">
        <v>6090</v>
      </c>
      <c r="D131" s="322" t="s">
        <v>5889</v>
      </c>
      <c r="E131" s="324" t="s">
        <v>672</v>
      </c>
    </row>
    <row r="132" spans="1:5" x14ac:dyDescent="0.3">
      <c r="A132" s="323" t="s">
        <v>6091</v>
      </c>
      <c r="B132" s="324" t="s">
        <v>3067</v>
      </c>
      <c r="C132" s="324" t="s">
        <v>3068</v>
      </c>
      <c r="D132" s="322" t="s">
        <v>5889</v>
      </c>
      <c r="E132" s="324" t="s">
        <v>672</v>
      </c>
    </row>
    <row r="133" spans="1:5" x14ac:dyDescent="0.3">
      <c r="A133" s="323" t="s">
        <v>6092</v>
      </c>
      <c r="B133" s="324" t="s">
        <v>1119</v>
      </c>
      <c r="C133" s="324" t="s">
        <v>1120</v>
      </c>
      <c r="D133" s="322"/>
      <c r="E133" s="324" t="s">
        <v>672</v>
      </c>
    </row>
    <row r="134" spans="1:5" x14ac:dyDescent="0.3">
      <c r="A134" s="323" t="s">
        <v>6093</v>
      </c>
      <c r="B134" s="324" t="s">
        <v>1365</v>
      </c>
      <c r="C134" s="324" t="s">
        <v>1366</v>
      </c>
      <c r="D134" s="322" t="s">
        <v>5889</v>
      </c>
      <c r="E134" s="324" t="s">
        <v>672</v>
      </c>
    </row>
    <row r="135" spans="1:5" x14ac:dyDescent="0.3">
      <c r="A135" s="323" t="s">
        <v>6094</v>
      </c>
      <c r="B135" s="324" t="s">
        <v>4376</v>
      </c>
      <c r="C135" s="324" t="s">
        <v>4377</v>
      </c>
      <c r="D135" s="322"/>
      <c r="E135" s="324" t="s">
        <v>672</v>
      </c>
    </row>
    <row r="136" spans="1:5" x14ac:dyDescent="0.3">
      <c r="A136" s="323" t="s">
        <v>6095</v>
      </c>
      <c r="B136" s="324" t="s">
        <v>4895</v>
      </c>
      <c r="C136" s="324" t="s">
        <v>4896</v>
      </c>
      <c r="D136" s="322"/>
      <c r="E136" s="324" t="s">
        <v>672</v>
      </c>
    </row>
    <row r="137" spans="1:5" x14ac:dyDescent="0.3">
      <c r="A137" s="323" t="s">
        <v>6096</v>
      </c>
      <c r="B137" s="324" t="s">
        <v>3760</v>
      </c>
      <c r="C137" s="324" t="s">
        <v>3761</v>
      </c>
      <c r="D137" s="322"/>
      <c r="E137" s="324" t="s">
        <v>672</v>
      </c>
    </row>
    <row r="138" spans="1:5" x14ac:dyDescent="0.3">
      <c r="A138" s="323" t="s">
        <v>6097</v>
      </c>
      <c r="B138" s="324" t="s">
        <v>3760</v>
      </c>
      <c r="C138" s="324" t="s">
        <v>3761</v>
      </c>
      <c r="D138" s="322"/>
      <c r="E138" s="324" t="s">
        <v>672</v>
      </c>
    </row>
    <row r="139" spans="1:5" x14ac:dyDescent="0.3">
      <c r="A139" s="323" t="s">
        <v>6098</v>
      </c>
      <c r="B139" s="324" t="s">
        <v>851</v>
      </c>
      <c r="C139" s="324" t="s">
        <v>852</v>
      </c>
      <c r="D139" s="322"/>
      <c r="E139" s="324" t="s">
        <v>672</v>
      </c>
    </row>
    <row r="140" spans="1:5" x14ac:dyDescent="0.3">
      <c r="A140" s="323" t="s">
        <v>6099</v>
      </c>
      <c r="B140" s="324" t="s">
        <v>2534</v>
      </c>
      <c r="C140" s="324" t="s">
        <v>2535</v>
      </c>
      <c r="D140" s="322"/>
      <c r="E140" s="324" t="s">
        <v>672</v>
      </c>
    </row>
    <row r="141" spans="1:5" x14ac:dyDescent="0.3">
      <c r="A141" s="323" t="s">
        <v>6100</v>
      </c>
      <c r="B141" s="324" t="s">
        <v>4168</v>
      </c>
      <c r="C141" s="324" t="s">
        <v>4169</v>
      </c>
      <c r="D141" s="322"/>
      <c r="E141" s="324" t="s">
        <v>672</v>
      </c>
    </row>
    <row r="142" spans="1:5" x14ac:dyDescent="0.3">
      <c r="A142" s="323" t="s">
        <v>6101</v>
      </c>
      <c r="B142" s="324" t="s">
        <v>4380</v>
      </c>
      <c r="C142" s="324" t="s">
        <v>4381</v>
      </c>
      <c r="D142" s="322" t="s">
        <v>5889</v>
      </c>
      <c r="E142" s="324" t="s">
        <v>672</v>
      </c>
    </row>
    <row r="143" spans="1:5" x14ac:dyDescent="0.3">
      <c r="A143" s="323" t="s">
        <v>6102</v>
      </c>
      <c r="B143" s="324" t="s">
        <v>2293</v>
      </c>
      <c r="C143" s="324" t="s">
        <v>2294</v>
      </c>
      <c r="D143" s="322" t="s">
        <v>5889</v>
      </c>
      <c r="E143" s="324" t="s">
        <v>672</v>
      </c>
    </row>
    <row r="144" spans="1:5" x14ac:dyDescent="0.3">
      <c r="A144" s="323" t="s">
        <v>6103</v>
      </c>
      <c r="B144" s="324" t="s">
        <v>1268</v>
      </c>
      <c r="C144" s="324" t="s">
        <v>1269</v>
      </c>
      <c r="D144" s="322" t="s">
        <v>5889</v>
      </c>
      <c r="E144" s="324" t="s">
        <v>672</v>
      </c>
    </row>
    <row r="145" spans="1:5" x14ac:dyDescent="0.3">
      <c r="A145" s="323" t="s">
        <v>6104</v>
      </c>
      <c r="B145" s="324" t="s">
        <v>4170</v>
      </c>
      <c r="C145" s="324" t="s">
        <v>4171</v>
      </c>
      <c r="D145" s="322"/>
      <c r="E145" s="324" t="s">
        <v>672</v>
      </c>
    </row>
    <row r="146" spans="1:5" x14ac:dyDescent="0.3">
      <c r="A146" s="323" t="s">
        <v>6105</v>
      </c>
      <c r="B146" s="324" t="s">
        <v>6106</v>
      </c>
      <c r="C146" s="324" t="s">
        <v>6107</v>
      </c>
      <c r="D146" s="322" t="s">
        <v>5889</v>
      </c>
      <c r="E146" s="324" t="s">
        <v>672</v>
      </c>
    </row>
    <row r="147" spans="1:5" x14ac:dyDescent="0.3">
      <c r="A147" s="323" t="s">
        <v>6108</v>
      </c>
      <c r="B147" s="324" t="s">
        <v>2706</v>
      </c>
      <c r="C147" s="324" t="s">
        <v>2707</v>
      </c>
      <c r="D147" s="322" t="s">
        <v>5889</v>
      </c>
      <c r="E147" s="324" t="s">
        <v>672</v>
      </c>
    </row>
    <row r="148" spans="1:5" x14ac:dyDescent="0.3">
      <c r="A148" s="323" t="s">
        <v>6109</v>
      </c>
      <c r="B148" s="324" t="s">
        <v>4477</v>
      </c>
      <c r="C148" s="324" t="s">
        <v>4478</v>
      </c>
      <c r="D148" s="322" t="s">
        <v>5889</v>
      </c>
      <c r="E148" s="324" t="s">
        <v>672</v>
      </c>
    </row>
    <row r="149" spans="1:5" x14ac:dyDescent="0.3">
      <c r="A149" s="323" t="s">
        <v>6110</v>
      </c>
      <c r="B149" s="324" t="s">
        <v>6111</v>
      </c>
      <c r="C149" s="324" t="s">
        <v>6112</v>
      </c>
      <c r="D149" s="322" t="s">
        <v>5889</v>
      </c>
      <c r="E149" s="324" t="s">
        <v>672</v>
      </c>
    </row>
    <row r="150" spans="1:5" x14ac:dyDescent="0.3">
      <c r="A150" s="323" t="s">
        <v>6113</v>
      </c>
      <c r="B150" s="324" t="s">
        <v>1646</v>
      </c>
      <c r="C150" s="324" t="s">
        <v>1647</v>
      </c>
      <c r="D150" s="322"/>
      <c r="E150" s="324" t="s">
        <v>672</v>
      </c>
    </row>
    <row r="151" spans="1:5" x14ac:dyDescent="0.3">
      <c r="A151" s="323" t="s">
        <v>6114</v>
      </c>
      <c r="B151" s="324" t="s">
        <v>4083</v>
      </c>
      <c r="C151" s="324" t="s">
        <v>4084</v>
      </c>
      <c r="D151" s="322" t="s">
        <v>5889</v>
      </c>
      <c r="E151" s="324" t="s">
        <v>672</v>
      </c>
    </row>
    <row r="152" spans="1:5" x14ac:dyDescent="0.3">
      <c r="A152" s="323" t="s">
        <v>6115</v>
      </c>
      <c r="B152" s="324" t="s">
        <v>4174</v>
      </c>
      <c r="C152" s="324" t="s">
        <v>4175</v>
      </c>
      <c r="D152" s="322" t="s">
        <v>5889</v>
      </c>
      <c r="E152" s="324" t="s">
        <v>672</v>
      </c>
    </row>
    <row r="153" spans="1:5" x14ac:dyDescent="0.3">
      <c r="A153" s="323" t="s">
        <v>6116</v>
      </c>
      <c r="B153" s="324" t="s">
        <v>3900</v>
      </c>
      <c r="C153" s="324" t="s">
        <v>3901</v>
      </c>
      <c r="D153" s="322"/>
      <c r="E153" s="324" t="s">
        <v>672</v>
      </c>
    </row>
    <row r="154" spans="1:5" x14ac:dyDescent="0.3">
      <c r="A154" s="323" t="s">
        <v>6117</v>
      </c>
      <c r="B154" s="324" t="s">
        <v>1270</v>
      </c>
      <c r="C154" s="324" t="s">
        <v>1271</v>
      </c>
      <c r="D154" s="322" t="s">
        <v>5889</v>
      </c>
      <c r="E154" s="324" t="s">
        <v>672</v>
      </c>
    </row>
    <row r="155" spans="1:5" x14ac:dyDescent="0.3">
      <c r="A155" s="323" t="s">
        <v>6118</v>
      </c>
      <c r="B155" s="324" t="s">
        <v>853</v>
      </c>
      <c r="C155" s="324" t="s">
        <v>854</v>
      </c>
      <c r="D155" s="322"/>
      <c r="E155" s="324" t="s">
        <v>672</v>
      </c>
    </row>
    <row r="156" spans="1:5" x14ac:dyDescent="0.3">
      <c r="A156" s="323" t="s">
        <v>6119</v>
      </c>
      <c r="B156" s="324" t="s">
        <v>2392</v>
      </c>
      <c r="C156" s="324" t="s">
        <v>2393</v>
      </c>
      <c r="D156" s="322" t="s">
        <v>5889</v>
      </c>
      <c r="E156" s="324" t="s">
        <v>672</v>
      </c>
    </row>
    <row r="157" spans="1:5" x14ac:dyDescent="0.3">
      <c r="A157" s="323" t="s">
        <v>6120</v>
      </c>
      <c r="B157" s="324" t="s">
        <v>1017</v>
      </c>
      <c r="C157" s="324" t="s">
        <v>1018</v>
      </c>
      <c r="D157" s="322" t="s">
        <v>5889</v>
      </c>
      <c r="E157" s="324" t="s">
        <v>672</v>
      </c>
    </row>
    <row r="158" spans="1:5" x14ac:dyDescent="0.3">
      <c r="A158" s="323" t="s">
        <v>6121</v>
      </c>
      <c r="B158" s="324" t="s">
        <v>4485</v>
      </c>
      <c r="C158" s="324" t="s">
        <v>4486</v>
      </c>
      <c r="D158" s="322"/>
      <c r="E158" s="324" t="s">
        <v>672</v>
      </c>
    </row>
    <row r="159" spans="1:5" x14ac:dyDescent="0.3">
      <c r="A159" s="323" t="s">
        <v>6122</v>
      </c>
      <c r="B159" s="324" t="s">
        <v>3768</v>
      </c>
      <c r="C159" s="324" t="s">
        <v>3769</v>
      </c>
      <c r="D159" s="322" t="s">
        <v>5889</v>
      </c>
      <c r="E159" s="324" t="s">
        <v>672</v>
      </c>
    </row>
    <row r="160" spans="1:5" x14ac:dyDescent="0.3">
      <c r="A160" s="323" t="s">
        <v>6123</v>
      </c>
      <c r="B160" s="324" t="s">
        <v>4281</v>
      </c>
      <c r="C160" s="324" t="s">
        <v>4282</v>
      </c>
      <c r="D160" s="322" t="s">
        <v>5889</v>
      </c>
      <c r="E160" s="324" t="s">
        <v>672</v>
      </c>
    </row>
    <row r="161" spans="1:5" x14ac:dyDescent="0.3">
      <c r="A161" s="325" t="s">
        <v>6124</v>
      </c>
      <c r="B161" s="324" t="s">
        <v>1650</v>
      </c>
      <c r="C161" s="324" t="s">
        <v>6125</v>
      </c>
      <c r="D161" s="322"/>
      <c r="E161" s="324" t="s">
        <v>672</v>
      </c>
    </row>
    <row r="162" spans="1:5" x14ac:dyDescent="0.3">
      <c r="A162" s="325" t="s">
        <v>6126</v>
      </c>
      <c r="B162" s="324" t="s">
        <v>6127</v>
      </c>
      <c r="C162" s="324" t="s">
        <v>6128</v>
      </c>
      <c r="D162" s="322"/>
      <c r="E162" s="324" t="s">
        <v>672</v>
      </c>
    </row>
    <row r="163" spans="1:5" x14ac:dyDescent="0.3">
      <c r="A163" s="323" t="s">
        <v>6129</v>
      </c>
      <c r="B163" s="324" t="s">
        <v>6130</v>
      </c>
      <c r="C163" s="324" t="s">
        <v>6131</v>
      </c>
      <c r="D163" s="322"/>
      <c r="E163" s="324" t="s">
        <v>672</v>
      </c>
    </row>
    <row r="164" spans="1:5" x14ac:dyDescent="0.3">
      <c r="A164" s="323" t="s">
        <v>6132</v>
      </c>
      <c r="B164" s="324" t="s">
        <v>1902</v>
      </c>
      <c r="C164" s="324" t="s">
        <v>1903</v>
      </c>
      <c r="D164" s="322" t="s">
        <v>5889</v>
      </c>
      <c r="E164" s="324" t="s">
        <v>672</v>
      </c>
    </row>
    <row r="165" spans="1:5" x14ac:dyDescent="0.3">
      <c r="A165" s="323" t="s">
        <v>6133</v>
      </c>
      <c r="B165" s="324" t="s">
        <v>1783</v>
      </c>
      <c r="C165" s="324" t="s">
        <v>1784</v>
      </c>
      <c r="D165" s="322"/>
      <c r="E165" s="324" t="s">
        <v>672</v>
      </c>
    </row>
    <row r="166" spans="1:5" x14ac:dyDescent="0.3">
      <c r="A166" s="323" t="s">
        <v>6134</v>
      </c>
      <c r="B166" s="324" t="s">
        <v>2394</v>
      </c>
      <c r="C166" s="324" t="s">
        <v>2395</v>
      </c>
      <c r="D166" s="322" t="s">
        <v>5889</v>
      </c>
      <c r="E166" s="324" t="s">
        <v>672</v>
      </c>
    </row>
    <row r="167" spans="1:5" x14ac:dyDescent="0.3">
      <c r="A167" s="323" t="s">
        <v>6135</v>
      </c>
      <c r="B167" s="324" t="s">
        <v>922</v>
      </c>
      <c r="C167" s="324" t="s">
        <v>923</v>
      </c>
      <c r="D167" s="322" t="s">
        <v>5889</v>
      </c>
      <c r="E167" s="324" t="s">
        <v>672</v>
      </c>
    </row>
    <row r="168" spans="1:5" x14ac:dyDescent="0.3">
      <c r="A168" s="323" t="s">
        <v>6136</v>
      </c>
      <c r="B168" s="324" t="s">
        <v>855</v>
      </c>
      <c r="C168" s="324" t="s">
        <v>856</v>
      </c>
      <c r="D168" s="322" t="s">
        <v>5889</v>
      </c>
      <c r="E168" s="324" t="s">
        <v>672</v>
      </c>
    </row>
    <row r="169" spans="1:5" x14ac:dyDescent="0.3">
      <c r="A169" s="323" t="s">
        <v>6137</v>
      </c>
      <c r="B169" s="324" t="s">
        <v>6138</v>
      </c>
      <c r="C169" s="324" t="s">
        <v>6139</v>
      </c>
      <c r="D169" s="322"/>
      <c r="E169" s="324" t="s">
        <v>672</v>
      </c>
    </row>
    <row r="170" spans="1:5" x14ac:dyDescent="0.3">
      <c r="A170" s="325" t="s">
        <v>6140</v>
      </c>
      <c r="B170" s="324" t="s">
        <v>1276</v>
      </c>
      <c r="C170" s="324" t="s">
        <v>1277</v>
      </c>
      <c r="D170" s="322"/>
      <c r="E170" s="324" t="s">
        <v>672</v>
      </c>
    </row>
    <row r="171" spans="1:5" x14ac:dyDescent="0.3">
      <c r="A171" s="323" t="s">
        <v>6141</v>
      </c>
      <c r="B171" s="324" t="s">
        <v>924</v>
      </c>
      <c r="C171" s="324" t="s">
        <v>925</v>
      </c>
      <c r="D171" s="322"/>
      <c r="E171" s="324" t="s">
        <v>672</v>
      </c>
    </row>
    <row r="172" spans="1:5" x14ac:dyDescent="0.3">
      <c r="A172" s="323" t="s">
        <v>6142</v>
      </c>
      <c r="B172" s="324" t="s">
        <v>1904</v>
      </c>
      <c r="C172" s="324" t="s">
        <v>1905</v>
      </c>
      <c r="D172" s="322"/>
      <c r="E172" s="324" t="s">
        <v>672</v>
      </c>
    </row>
    <row r="173" spans="1:5" x14ac:dyDescent="0.3">
      <c r="A173" s="323" t="s">
        <v>6143</v>
      </c>
      <c r="B173" s="324" t="s">
        <v>3606</v>
      </c>
      <c r="C173" s="324" t="s">
        <v>3607</v>
      </c>
      <c r="D173" s="322" t="s">
        <v>5889</v>
      </c>
      <c r="E173" s="324" t="s">
        <v>672</v>
      </c>
    </row>
    <row r="174" spans="1:5" x14ac:dyDescent="0.3">
      <c r="A174" s="323" t="s">
        <v>6144</v>
      </c>
      <c r="B174" s="324" t="s">
        <v>3071</v>
      </c>
      <c r="C174" s="324" t="s">
        <v>3072</v>
      </c>
      <c r="D174" s="322" t="s">
        <v>5889</v>
      </c>
      <c r="E174" s="324" t="s">
        <v>672</v>
      </c>
    </row>
    <row r="175" spans="1:5" x14ac:dyDescent="0.3">
      <c r="A175" s="323" t="s">
        <v>6145</v>
      </c>
      <c r="B175" s="324" t="s">
        <v>6146</v>
      </c>
      <c r="C175" s="324" t="s">
        <v>6147</v>
      </c>
      <c r="D175" s="322" t="s">
        <v>5889</v>
      </c>
      <c r="E175" s="324" t="s">
        <v>672</v>
      </c>
    </row>
    <row r="176" spans="1:5" x14ac:dyDescent="0.3">
      <c r="A176" s="325" t="s">
        <v>6148</v>
      </c>
      <c r="B176" s="324" t="s">
        <v>1573</v>
      </c>
      <c r="C176" s="324" t="s">
        <v>1574</v>
      </c>
      <c r="D176" s="322"/>
      <c r="E176" s="324" t="s">
        <v>672</v>
      </c>
    </row>
    <row r="177" spans="1:5" x14ac:dyDescent="0.3">
      <c r="A177" s="323" t="s">
        <v>6149</v>
      </c>
      <c r="B177" s="324" t="s">
        <v>1019</v>
      </c>
      <c r="C177" s="324" t="s">
        <v>1020</v>
      </c>
      <c r="D177" s="322" t="s">
        <v>5889</v>
      </c>
      <c r="E177" s="324" t="s">
        <v>672</v>
      </c>
    </row>
    <row r="178" spans="1:5" x14ac:dyDescent="0.3">
      <c r="A178" s="323" t="s">
        <v>6150</v>
      </c>
      <c r="B178" s="324" t="s">
        <v>2540</v>
      </c>
      <c r="C178" s="324" t="s">
        <v>2541</v>
      </c>
      <c r="D178" s="322" t="s">
        <v>5889</v>
      </c>
      <c r="E178" s="324" t="s">
        <v>672</v>
      </c>
    </row>
    <row r="179" spans="1:5" x14ac:dyDescent="0.3">
      <c r="A179" s="323" t="s">
        <v>6151</v>
      </c>
      <c r="B179" s="324" t="s">
        <v>780</v>
      </c>
      <c r="C179" s="324" t="s">
        <v>781</v>
      </c>
      <c r="D179" s="322"/>
      <c r="E179" s="324" t="s">
        <v>672</v>
      </c>
    </row>
    <row r="180" spans="1:5" x14ac:dyDescent="0.3">
      <c r="A180" s="323" t="s">
        <v>6152</v>
      </c>
      <c r="B180" s="324" t="s">
        <v>980</v>
      </c>
      <c r="C180" s="324" t="s">
        <v>981</v>
      </c>
      <c r="D180" s="322"/>
      <c r="E180" s="324" t="s">
        <v>672</v>
      </c>
    </row>
    <row r="181" spans="1:5" x14ac:dyDescent="0.3">
      <c r="A181" s="323" t="s">
        <v>6153</v>
      </c>
      <c r="B181" s="324" t="s">
        <v>6154</v>
      </c>
      <c r="C181" s="324" t="s">
        <v>6155</v>
      </c>
      <c r="D181" s="322"/>
      <c r="E181" s="324" t="s">
        <v>672</v>
      </c>
    </row>
    <row r="182" spans="1:5" x14ac:dyDescent="0.3">
      <c r="A182" s="323" t="s">
        <v>6156</v>
      </c>
      <c r="B182" s="324" t="s">
        <v>4999</v>
      </c>
      <c r="C182" s="324" t="s">
        <v>5000</v>
      </c>
      <c r="D182" s="322"/>
      <c r="E182" s="324" t="s">
        <v>672</v>
      </c>
    </row>
    <row r="183" spans="1:5" x14ac:dyDescent="0.3">
      <c r="A183" s="323" t="s">
        <v>6157</v>
      </c>
      <c r="B183" s="324" t="s">
        <v>1908</v>
      </c>
      <c r="C183" s="324" t="s">
        <v>1909</v>
      </c>
      <c r="D183" s="322"/>
      <c r="E183" s="324" t="s">
        <v>672</v>
      </c>
    </row>
    <row r="184" spans="1:5" x14ac:dyDescent="0.3">
      <c r="A184" s="323" t="s">
        <v>6158</v>
      </c>
      <c r="B184" s="324" t="s">
        <v>4606</v>
      </c>
      <c r="C184" s="324" t="s">
        <v>6159</v>
      </c>
      <c r="D184" s="322"/>
      <c r="E184" s="324" t="s">
        <v>672</v>
      </c>
    </row>
    <row r="185" spans="1:5" x14ac:dyDescent="0.3">
      <c r="A185" s="323" t="s">
        <v>6160</v>
      </c>
      <c r="B185" s="324" t="s">
        <v>3774</v>
      </c>
      <c r="C185" s="324" t="s">
        <v>3775</v>
      </c>
      <c r="D185" s="322"/>
      <c r="E185" s="324" t="s">
        <v>672</v>
      </c>
    </row>
    <row r="186" spans="1:5" x14ac:dyDescent="0.3">
      <c r="A186" s="323" t="s">
        <v>6161</v>
      </c>
      <c r="B186" s="324" t="s">
        <v>3776</v>
      </c>
      <c r="C186" s="324" t="s">
        <v>3777</v>
      </c>
      <c r="D186" s="322"/>
      <c r="E186" s="324" t="s">
        <v>672</v>
      </c>
    </row>
    <row r="187" spans="1:5" x14ac:dyDescent="0.3">
      <c r="A187" s="323" t="s">
        <v>6162</v>
      </c>
      <c r="B187" s="324" t="s">
        <v>1670</v>
      </c>
      <c r="C187" s="324" t="s">
        <v>1671</v>
      </c>
      <c r="D187" s="322"/>
      <c r="E187" s="324" t="s">
        <v>672</v>
      </c>
    </row>
    <row r="188" spans="1:5" x14ac:dyDescent="0.3">
      <c r="A188" s="323" t="s">
        <v>6163</v>
      </c>
      <c r="B188" s="324" t="s">
        <v>1658</v>
      </c>
      <c r="C188" s="324" t="s">
        <v>1659</v>
      </c>
      <c r="D188" s="322" t="s">
        <v>5889</v>
      </c>
      <c r="E188" s="324" t="s">
        <v>672</v>
      </c>
    </row>
    <row r="189" spans="1:5" x14ac:dyDescent="0.3">
      <c r="A189" s="323" t="s">
        <v>6164</v>
      </c>
      <c r="B189" s="324" t="s">
        <v>3778</v>
      </c>
      <c r="C189" s="324" t="s">
        <v>3779</v>
      </c>
      <c r="D189" s="322"/>
      <c r="E189" s="324" t="s">
        <v>672</v>
      </c>
    </row>
    <row r="190" spans="1:5" x14ac:dyDescent="0.3">
      <c r="A190" s="323" t="s">
        <v>6165</v>
      </c>
      <c r="B190" s="324" t="s">
        <v>1910</v>
      </c>
      <c r="C190" s="324" t="s">
        <v>1911</v>
      </c>
      <c r="D190" s="322"/>
      <c r="E190" s="324" t="s">
        <v>672</v>
      </c>
    </row>
    <row r="191" spans="1:5" x14ac:dyDescent="0.3">
      <c r="A191" s="323" t="s">
        <v>6166</v>
      </c>
      <c r="B191" s="324" t="s">
        <v>3244</v>
      </c>
      <c r="C191" s="324" t="s">
        <v>3245</v>
      </c>
      <c r="D191" s="322"/>
      <c r="E191" s="324" t="s">
        <v>672</v>
      </c>
    </row>
    <row r="192" spans="1:5" x14ac:dyDescent="0.3">
      <c r="A192" s="323" t="s">
        <v>6167</v>
      </c>
      <c r="B192" s="324" t="s">
        <v>2552</v>
      </c>
      <c r="C192" s="324" t="s">
        <v>2553</v>
      </c>
      <c r="D192" s="322"/>
      <c r="E192" s="324" t="s">
        <v>672</v>
      </c>
    </row>
    <row r="193" spans="1:5" x14ac:dyDescent="0.3">
      <c r="A193" s="323" t="s">
        <v>6168</v>
      </c>
      <c r="B193" s="324" t="s">
        <v>3143</v>
      </c>
      <c r="C193" s="324" t="s">
        <v>3144</v>
      </c>
      <c r="D193" s="322" t="s">
        <v>5889</v>
      </c>
      <c r="E193" s="324" t="s">
        <v>672</v>
      </c>
    </row>
    <row r="194" spans="1:5" x14ac:dyDescent="0.3">
      <c r="A194" s="323" t="s">
        <v>6169</v>
      </c>
      <c r="B194" s="324" t="s">
        <v>1577</v>
      </c>
      <c r="C194" s="324" t="s">
        <v>1578</v>
      </c>
      <c r="D194" s="322"/>
      <c r="E194" s="324" t="s">
        <v>672</v>
      </c>
    </row>
    <row r="195" spans="1:5" x14ac:dyDescent="0.3">
      <c r="A195" s="323" t="s">
        <v>6170</v>
      </c>
      <c r="B195" s="324" t="s">
        <v>6171</v>
      </c>
      <c r="C195" s="324" t="s">
        <v>6172</v>
      </c>
      <c r="D195" s="322" t="s">
        <v>5889</v>
      </c>
      <c r="E195" s="324" t="s">
        <v>672</v>
      </c>
    </row>
    <row r="196" spans="1:5" x14ac:dyDescent="0.3">
      <c r="A196" s="323" t="s">
        <v>6173</v>
      </c>
      <c r="B196" s="324" t="s">
        <v>5003</v>
      </c>
      <c r="C196" s="324" t="s">
        <v>5004</v>
      </c>
      <c r="D196" s="322" t="s">
        <v>5889</v>
      </c>
      <c r="E196" s="324" t="s">
        <v>672</v>
      </c>
    </row>
    <row r="197" spans="1:5" x14ac:dyDescent="0.3">
      <c r="A197" s="323" t="s">
        <v>6174</v>
      </c>
      <c r="B197" s="324" t="s">
        <v>784</v>
      </c>
      <c r="C197" s="324" t="s">
        <v>785</v>
      </c>
      <c r="D197" s="322" t="s">
        <v>5889</v>
      </c>
      <c r="E197" s="324" t="s">
        <v>672</v>
      </c>
    </row>
    <row r="198" spans="1:5" x14ac:dyDescent="0.3">
      <c r="A198" s="323" t="s">
        <v>6175</v>
      </c>
      <c r="B198" s="324" t="s">
        <v>6176</v>
      </c>
      <c r="C198" s="324" t="s">
        <v>6177</v>
      </c>
      <c r="D198" s="322" t="s">
        <v>5889</v>
      </c>
      <c r="E198" s="324" t="s">
        <v>672</v>
      </c>
    </row>
    <row r="199" spans="1:5" x14ac:dyDescent="0.3">
      <c r="A199" s="323" t="s">
        <v>6178</v>
      </c>
      <c r="B199" s="324" t="s">
        <v>1914</v>
      </c>
      <c r="C199" s="324" t="s">
        <v>1915</v>
      </c>
      <c r="D199" s="322"/>
      <c r="E199" s="324" t="s">
        <v>672</v>
      </c>
    </row>
    <row r="200" spans="1:5" x14ac:dyDescent="0.3">
      <c r="A200" s="323" t="s">
        <v>6179</v>
      </c>
      <c r="B200" s="324" t="s">
        <v>3248</v>
      </c>
      <c r="C200" s="324" t="s">
        <v>3249</v>
      </c>
      <c r="D200" s="322"/>
      <c r="E200" s="324" t="s">
        <v>672</v>
      </c>
    </row>
    <row r="201" spans="1:5" x14ac:dyDescent="0.3">
      <c r="A201" s="323" t="s">
        <v>6180</v>
      </c>
      <c r="B201" s="324" t="s">
        <v>3248</v>
      </c>
      <c r="C201" s="324" t="s">
        <v>3249</v>
      </c>
      <c r="D201" s="322"/>
      <c r="E201" s="324" t="s">
        <v>672</v>
      </c>
    </row>
    <row r="202" spans="1:5" x14ac:dyDescent="0.3">
      <c r="A202" s="323" t="s">
        <v>6181</v>
      </c>
      <c r="B202" s="324" t="s">
        <v>3780</v>
      </c>
      <c r="C202" s="324" t="s">
        <v>3781</v>
      </c>
      <c r="D202" s="322" t="s">
        <v>5889</v>
      </c>
      <c r="E202" s="324" t="s">
        <v>672</v>
      </c>
    </row>
    <row r="203" spans="1:5" x14ac:dyDescent="0.3">
      <c r="A203" s="325" t="s">
        <v>6182</v>
      </c>
      <c r="B203" s="324" t="s">
        <v>2712</v>
      </c>
      <c r="C203" s="324" t="s">
        <v>2713</v>
      </c>
      <c r="D203" s="322"/>
      <c r="E203" s="324" t="s">
        <v>672</v>
      </c>
    </row>
    <row r="204" spans="1:5" x14ac:dyDescent="0.3">
      <c r="A204" s="323" t="s">
        <v>6183</v>
      </c>
      <c r="B204" s="324" t="s">
        <v>1425</v>
      </c>
      <c r="C204" s="324" t="s">
        <v>1426</v>
      </c>
      <c r="D204" s="322"/>
      <c r="E204" s="324" t="s">
        <v>672</v>
      </c>
    </row>
    <row r="205" spans="1:5" x14ac:dyDescent="0.3">
      <c r="A205" s="323" t="s">
        <v>6184</v>
      </c>
      <c r="B205" s="324" t="s">
        <v>2299</v>
      </c>
      <c r="C205" s="324" t="s">
        <v>2300</v>
      </c>
      <c r="D205" s="322"/>
      <c r="E205" s="324" t="s">
        <v>672</v>
      </c>
    </row>
    <row r="206" spans="1:5" x14ac:dyDescent="0.3">
      <c r="A206" s="323" t="s">
        <v>6185</v>
      </c>
      <c r="B206" s="324" t="s">
        <v>6186</v>
      </c>
      <c r="C206" s="324" t="s">
        <v>6187</v>
      </c>
      <c r="D206" s="322" t="s">
        <v>5889</v>
      </c>
      <c r="E206" s="324" t="s">
        <v>672</v>
      </c>
    </row>
    <row r="207" spans="1:5" x14ac:dyDescent="0.3">
      <c r="A207" s="323" t="s">
        <v>6188</v>
      </c>
      <c r="B207" s="324" t="s">
        <v>1916</v>
      </c>
      <c r="C207" s="324" t="s">
        <v>1917</v>
      </c>
      <c r="D207" s="322"/>
      <c r="E207" s="324" t="s">
        <v>672</v>
      </c>
    </row>
    <row r="208" spans="1:5" x14ac:dyDescent="0.3">
      <c r="A208" s="323" t="s">
        <v>6189</v>
      </c>
      <c r="B208" s="324" t="s">
        <v>4828</v>
      </c>
      <c r="C208" s="324" t="s">
        <v>4829</v>
      </c>
      <c r="D208" s="322"/>
      <c r="E208" s="324" t="s">
        <v>672</v>
      </c>
    </row>
    <row r="209" spans="1:5" x14ac:dyDescent="0.3">
      <c r="A209" s="323" t="s">
        <v>6190</v>
      </c>
      <c r="B209" s="324" t="s">
        <v>1371</v>
      </c>
      <c r="C209" s="324" t="s">
        <v>1372</v>
      </c>
      <c r="D209" s="322" t="s">
        <v>5889</v>
      </c>
      <c r="E209" s="324" t="s">
        <v>672</v>
      </c>
    </row>
    <row r="210" spans="1:5" x14ac:dyDescent="0.3">
      <c r="A210" s="323" t="s">
        <v>6191</v>
      </c>
      <c r="B210" s="324" t="s">
        <v>3252</v>
      </c>
      <c r="C210" s="324" t="s">
        <v>3253</v>
      </c>
      <c r="D210" s="322"/>
      <c r="E210" s="324" t="s">
        <v>672</v>
      </c>
    </row>
    <row r="211" spans="1:5" x14ac:dyDescent="0.3">
      <c r="A211" s="323" t="s">
        <v>6192</v>
      </c>
      <c r="B211" s="324" t="s">
        <v>2131</v>
      </c>
      <c r="C211" s="324" t="s">
        <v>2132</v>
      </c>
      <c r="D211" s="322"/>
      <c r="E211" s="324" t="s">
        <v>672</v>
      </c>
    </row>
    <row r="212" spans="1:5" x14ac:dyDescent="0.3">
      <c r="A212" s="323" t="s">
        <v>6193</v>
      </c>
      <c r="B212" s="324" t="s">
        <v>4089</v>
      </c>
      <c r="C212" s="324" t="s">
        <v>4090</v>
      </c>
      <c r="D212" s="322"/>
      <c r="E212" s="324" t="s">
        <v>672</v>
      </c>
    </row>
    <row r="213" spans="1:5" x14ac:dyDescent="0.3">
      <c r="A213" s="323" t="s">
        <v>6194</v>
      </c>
      <c r="B213" s="324" t="s">
        <v>6195</v>
      </c>
      <c r="C213" s="324" t="s">
        <v>6196</v>
      </c>
      <c r="D213" s="322" t="s">
        <v>5889</v>
      </c>
      <c r="E213" s="324" t="s">
        <v>672</v>
      </c>
    </row>
    <row r="214" spans="1:5" x14ac:dyDescent="0.3">
      <c r="A214" s="323" t="s">
        <v>6197</v>
      </c>
      <c r="B214" s="324" t="s">
        <v>2961</v>
      </c>
      <c r="C214" s="324" t="s">
        <v>2962</v>
      </c>
      <c r="D214" s="322" t="s">
        <v>5889</v>
      </c>
      <c r="E214" s="324" t="s">
        <v>672</v>
      </c>
    </row>
    <row r="215" spans="1:5" x14ac:dyDescent="0.3">
      <c r="A215" s="323" t="s">
        <v>6198</v>
      </c>
      <c r="B215" s="324" t="s">
        <v>3912</v>
      </c>
      <c r="C215" s="324" t="s">
        <v>3913</v>
      </c>
      <c r="D215" s="322"/>
      <c r="E215" s="324" t="s">
        <v>672</v>
      </c>
    </row>
    <row r="216" spans="1:5" x14ac:dyDescent="0.3">
      <c r="A216" s="323" t="s">
        <v>6199</v>
      </c>
      <c r="B216" s="324" t="s">
        <v>6200</v>
      </c>
      <c r="C216" s="324" t="s">
        <v>6201</v>
      </c>
      <c r="D216" s="322" t="s">
        <v>5889</v>
      </c>
      <c r="E216" s="324" t="s">
        <v>672</v>
      </c>
    </row>
    <row r="217" spans="1:5" x14ac:dyDescent="0.3">
      <c r="A217" s="323" t="s">
        <v>6202</v>
      </c>
      <c r="B217" s="324" t="s">
        <v>1375</v>
      </c>
      <c r="C217" s="324" t="s">
        <v>1376</v>
      </c>
      <c r="D217" s="322" t="s">
        <v>5889</v>
      </c>
      <c r="E217" s="324" t="s">
        <v>672</v>
      </c>
    </row>
    <row r="218" spans="1:5" x14ac:dyDescent="0.3">
      <c r="A218" s="323" t="s">
        <v>6203</v>
      </c>
      <c r="B218" s="324" t="s">
        <v>1025</v>
      </c>
      <c r="C218" s="324" t="s">
        <v>1026</v>
      </c>
      <c r="D218" s="322"/>
      <c r="E218" s="324" t="s">
        <v>672</v>
      </c>
    </row>
    <row r="219" spans="1:5" x14ac:dyDescent="0.3">
      <c r="A219" s="323" t="s">
        <v>6204</v>
      </c>
      <c r="B219" s="324" t="s">
        <v>3689</v>
      </c>
      <c r="C219" s="324" t="s">
        <v>3690</v>
      </c>
      <c r="D219" s="322"/>
      <c r="E219" s="324" t="s">
        <v>672</v>
      </c>
    </row>
    <row r="220" spans="1:5" x14ac:dyDescent="0.3">
      <c r="A220" s="323" t="s">
        <v>6205</v>
      </c>
      <c r="B220" s="324" t="s">
        <v>1377</v>
      </c>
      <c r="C220" s="324" t="s">
        <v>1378</v>
      </c>
      <c r="D220" s="322"/>
      <c r="E220" s="324" t="s">
        <v>672</v>
      </c>
    </row>
    <row r="221" spans="1:5" x14ac:dyDescent="0.3">
      <c r="A221" s="323" t="s">
        <v>6206</v>
      </c>
      <c r="B221" s="324" t="s">
        <v>6207</v>
      </c>
      <c r="C221" s="324" t="s">
        <v>6208</v>
      </c>
      <c r="D221" s="322" t="s">
        <v>5889</v>
      </c>
      <c r="E221" s="324" t="s">
        <v>672</v>
      </c>
    </row>
    <row r="222" spans="1:5" x14ac:dyDescent="0.3">
      <c r="A222" s="323" t="s">
        <v>6209</v>
      </c>
      <c r="B222" s="324" t="s">
        <v>6210</v>
      </c>
      <c r="C222" s="324" t="s">
        <v>6211</v>
      </c>
      <c r="D222" s="322" t="s">
        <v>5889</v>
      </c>
      <c r="E222" s="324" t="s">
        <v>672</v>
      </c>
    </row>
    <row r="223" spans="1:5" x14ac:dyDescent="0.3">
      <c r="A223" s="323" t="s">
        <v>6212</v>
      </c>
      <c r="B223" s="324" t="s">
        <v>6213</v>
      </c>
      <c r="C223" s="324" t="s">
        <v>6214</v>
      </c>
      <c r="D223" s="322"/>
      <c r="E223" s="324" t="s">
        <v>672</v>
      </c>
    </row>
    <row r="224" spans="1:5" x14ac:dyDescent="0.3">
      <c r="A224" s="323" t="s">
        <v>6215</v>
      </c>
      <c r="B224" s="324" t="s">
        <v>4036</v>
      </c>
      <c r="C224" s="324" t="s">
        <v>4037</v>
      </c>
      <c r="D224" s="322"/>
      <c r="E224" s="324" t="s">
        <v>672</v>
      </c>
    </row>
    <row r="225" spans="1:5" x14ac:dyDescent="0.3">
      <c r="A225" s="325" t="s">
        <v>6216</v>
      </c>
      <c r="B225" s="324" t="s">
        <v>2716</v>
      </c>
      <c r="C225" s="324" t="s">
        <v>2717</v>
      </c>
      <c r="D225" s="322" t="s">
        <v>5889</v>
      </c>
      <c r="E225" s="324" t="s">
        <v>672</v>
      </c>
    </row>
    <row r="226" spans="1:5" x14ac:dyDescent="0.3">
      <c r="A226" s="323" t="s">
        <v>6217</v>
      </c>
      <c r="B226" s="324" t="s">
        <v>5665</v>
      </c>
      <c r="C226" s="324" t="s">
        <v>6218</v>
      </c>
      <c r="D226" s="322" t="s">
        <v>5889</v>
      </c>
      <c r="E226" s="324" t="s">
        <v>672</v>
      </c>
    </row>
    <row r="227" spans="1:5" x14ac:dyDescent="0.3">
      <c r="A227" s="323" t="s">
        <v>6219</v>
      </c>
      <c r="B227" s="324" t="s">
        <v>3258</v>
      </c>
      <c r="C227" s="324" t="s">
        <v>3259</v>
      </c>
      <c r="D227" s="322"/>
      <c r="E227" s="324" t="s">
        <v>672</v>
      </c>
    </row>
    <row r="228" spans="1:5" x14ac:dyDescent="0.3">
      <c r="A228" s="323" t="s">
        <v>6220</v>
      </c>
      <c r="B228" s="324" t="s">
        <v>3258</v>
      </c>
      <c r="C228" s="324" t="s">
        <v>3259</v>
      </c>
      <c r="D228" s="322"/>
      <c r="E228" s="324" t="s">
        <v>672</v>
      </c>
    </row>
    <row r="229" spans="1:5" x14ac:dyDescent="0.3">
      <c r="A229" s="323" t="s">
        <v>6221</v>
      </c>
      <c r="B229" s="324" t="s">
        <v>6222</v>
      </c>
      <c r="C229" s="324" t="s">
        <v>6223</v>
      </c>
      <c r="D229" s="322" t="s">
        <v>5889</v>
      </c>
      <c r="E229" s="324" t="s">
        <v>672</v>
      </c>
    </row>
    <row r="230" spans="1:5" x14ac:dyDescent="0.3">
      <c r="A230" s="323" t="s">
        <v>6224</v>
      </c>
      <c r="B230" s="324" t="s">
        <v>5005</v>
      </c>
      <c r="C230" s="324" t="s">
        <v>5006</v>
      </c>
      <c r="D230" s="322"/>
      <c r="E230" s="324" t="s">
        <v>672</v>
      </c>
    </row>
    <row r="231" spans="1:5" x14ac:dyDescent="0.3">
      <c r="A231" s="323" t="s">
        <v>6225</v>
      </c>
      <c r="B231" s="324" t="s">
        <v>3369</v>
      </c>
      <c r="C231" s="324" t="s">
        <v>3370</v>
      </c>
      <c r="D231" s="322"/>
      <c r="E231" s="324" t="s">
        <v>672</v>
      </c>
    </row>
    <row r="232" spans="1:5" x14ac:dyDescent="0.3">
      <c r="A232" s="323" t="s">
        <v>6226</v>
      </c>
      <c r="B232" s="324" t="s">
        <v>3782</v>
      </c>
      <c r="C232" s="324" t="s">
        <v>3783</v>
      </c>
      <c r="D232" s="322"/>
      <c r="E232" s="324" t="s">
        <v>672</v>
      </c>
    </row>
    <row r="233" spans="1:5" x14ac:dyDescent="0.3">
      <c r="A233" s="323" t="s">
        <v>6227</v>
      </c>
      <c r="B233" s="324" t="s">
        <v>1918</v>
      </c>
      <c r="C233" s="324" t="s">
        <v>1919</v>
      </c>
      <c r="D233" s="322"/>
      <c r="E233" s="324" t="s">
        <v>672</v>
      </c>
    </row>
    <row r="234" spans="1:5" x14ac:dyDescent="0.3">
      <c r="A234" s="323" t="s">
        <v>6228</v>
      </c>
      <c r="B234" s="324" t="s">
        <v>3784</v>
      </c>
      <c r="C234" s="324" t="s">
        <v>3785</v>
      </c>
      <c r="D234" s="322"/>
      <c r="E234" s="324" t="s">
        <v>672</v>
      </c>
    </row>
    <row r="235" spans="1:5" x14ac:dyDescent="0.3">
      <c r="A235" s="323" t="s">
        <v>6229</v>
      </c>
      <c r="B235" s="324" t="s">
        <v>3264</v>
      </c>
      <c r="C235" s="324" t="s">
        <v>3265</v>
      </c>
      <c r="D235" s="322"/>
      <c r="E235" s="324" t="s">
        <v>672</v>
      </c>
    </row>
    <row r="236" spans="1:5" x14ac:dyDescent="0.3">
      <c r="A236" s="323" t="s">
        <v>6230</v>
      </c>
      <c r="B236" s="324" t="s">
        <v>6231</v>
      </c>
      <c r="C236" s="324" t="s">
        <v>6232</v>
      </c>
      <c r="D236" s="322"/>
      <c r="E236" s="324" t="s">
        <v>672</v>
      </c>
    </row>
    <row r="237" spans="1:5" x14ac:dyDescent="0.3">
      <c r="A237" s="323" t="s">
        <v>6233</v>
      </c>
      <c r="B237" s="324" t="s">
        <v>1797</v>
      </c>
      <c r="C237" s="324" t="s">
        <v>1798</v>
      </c>
      <c r="D237" s="322" t="s">
        <v>5889</v>
      </c>
      <c r="E237" s="324" t="s">
        <v>672</v>
      </c>
    </row>
    <row r="238" spans="1:5" x14ac:dyDescent="0.3">
      <c r="A238" s="323" t="s">
        <v>6234</v>
      </c>
      <c r="B238" s="324" t="s">
        <v>2404</v>
      </c>
      <c r="C238" s="324" t="s">
        <v>2405</v>
      </c>
      <c r="D238" s="322" t="s">
        <v>5889</v>
      </c>
      <c r="E238" s="324" t="s">
        <v>672</v>
      </c>
    </row>
    <row r="239" spans="1:5" x14ac:dyDescent="0.3">
      <c r="A239" s="325" t="s">
        <v>6235</v>
      </c>
      <c r="B239" s="324" t="s">
        <v>1950</v>
      </c>
      <c r="C239" s="324" t="s">
        <v>1951</v>
      </c>
      <c r="D239" s="322"/>
      <c r="E239" s="324" t="s">
        <v>672</v>
      </c>
    </row>
    <row r="240" spans="1:5" x14ac:dyDescent="0.3">
      <c r="A240" s="323" t="s">
        <v>6236</v>
      </c>
      <c r="B240" s="324" t="s">
        <v>1920</v>
      </c>
      <c r="C240" s="324" t="s">
        <v>1921</v>
      </c>
      <c r="D240" s="322"/>
      <c r="E240" s="324" t="s">
        <v>672</v>
      </c>
    </row>
    <row r="241" spans="1:5" x14ac:dyDescent="0.3">
      <c r="A241" s="325" t="s">
        <v>6237</v>
      </c>
      <c r="B241" s="324" t="s">
        <v>4624</v>
      </c>
      <c r="C241" s="324" t="s">
        <v>4625</v>
      </c>
      <c r="D241" s="322"/>
      <c r="E241" s="324" t="s">
        <v>672</v>
      </c>
    </row>
    <row r="242" spans="1:5" x14ac:dyDescent="0.3">
      <c r="A242" s="323" t="s">
        <v>6238</v>
      </c>
      <c r="B242" s="324" t="s">
        <v>2718</v>
      </c>
      <c r="C242" s="324" t="s">
        <v>2719</v>
      </c>
      <c r="D242" s="322" t="s">
        <v>5889</v>
      </c>
      <c r="E242" s="324" t="s">
        <v>672</v>
      </c>
    </row>
    <row r="243" spans="1:5" x14ac:dyDescent="0.3">
      <c r="A243" s="323" t="s">
        <v>6239</v>
      </c>
      <c r="B243" s="324" t="s">
        <v>4830</v>
      </c>
      <c r="C243" s="324" t="s">
        <v>4831</v>
      </c>
      <c r="D243" s="322"/>
      <c r="E243" s="324" t="s">
        <v>672</v>
      </c>
    </row>
    <row r="244" spans="1:5" x14ac:dyDescent="0.3">
      <c r="A244" s="323" t="s">
        <v>6240</v>
      </c>
      <c r="B244" s="324" t="s">
        <v>3788</v>
      </c>
      <c r="C244" s="324" t="s">
        <v>3789</v>
      </c>
      <c r="D244" s="322" t="s">
        <v>5889</v>
      </c>
      <c r="E244" s="324" t="s">
        <v>672</v>
      </c>
    </row>
    <row r="245" spans="1:5" x14ac:dyDescent="0.3">
      <c r="A245" s="323" t="s">
        <v>6241</v>
      </c>
      <c r="B245" s="324" t="s">
        <v>4626</v>
      </c>
      <c r="C245" s="324" t="s">
        <v>4627</v>
      </c>
      <c r="D245" s="322"/>
      <c r="E245" s="324" t="s">
        <v>672</v>
      </c>
    </row>
    <row r="246" spans="1:5" x14ac:dyDescent="0.3">
      <c r="A246" s="323" t="s">
        <v>6242</v>
      </c>
      <c r="B246" s="324" t="s">
        <v>4628</v>
      </c>
      <c r="C246" s="324" t="s">
        <v>4629</v>
      </c>
      <c r="D246" s="322"/>
      <c r="E246" s="324" t="s">
        <v>672</v>
      </c>
    </row>
    <row r="247" spans="1:5" x14ac:dyDescent="0.3">
      <c r="A247" s="323" t="s">
        <v>6243</v>
      </c>
      <c r="B247" s="324" t="s">
        <v>4499</v>
      </c>
      <c r="C247" s="324" t="s">
        <v>4500</v>
      </c>
      <c r="D247" s="322"/>
      <c r="E247" s="324" t="s">
        <v>672</v>
      </c>
    </row>
    <row r="248" spans="1:5" x14ac:dyDescent="0.3">
      <c r="A248" s="323" t="s">
        <v>6244</v>
      </c>
      <c r="B248" s="324" t="s">
        <v>4501</v>
      </c>
      <c r="C248" s="324" t="s">
        <v>4502</v>
      </c>
      <c r="D248" s="322"/>
      <c r="E248" s="324" t="s">
        <v>672</v>
      </c>
    </row>
    <row r="249" spans="1:5" x14ac:dyDescent="0.3">
      <c r="A249" s="323" t="s">
        <v>6245</v>
      </c>
      <c r="B249" s="324" t="s">
        <v>1215</v>
      </c>
      <c r="C249" s="324" t="s">
        <v>1216</v>
      </c>
      <c r="D249" s="322" t="s">
        <v>5889</v>
      </c>
      <c r="E249" s="324" t="s">
        <v>672</v>
      </c>
    </row>
    <row r="250" spans="1:5" x14ac:dyDescent="0.3">
      <c r="A250" s="323" t="s">
        <v>6246</v>
      </c>
      <c r="B250" s="324" t="s">
        <v>1029</v>
      </c>
      <c r="C250" s="324" t="s">
        <v>1030</v>
      </c>
      <c r="D250" s="322"/>
      <c r="E250" s="324" t="s">
        <v>672</v>
      </c>
    </row>
    <row r="251" spans="1:5" x14ac:dyDescent="0.3">
      <c r="A251" s="323" t="s">
        <v>6247</v>
      </c>
      <c r="B251" s="324" t="s">
        <v>1029</v>
      </c>
      <c r="C251" s="324" t="s">
        <v>1030</v>
      </c>
      <c r="D251" s="322" t="s">
        <v>5889</v>
      </c>
      <c r="E251" s="324" t="s">
        <v>672</v>
      </c>
    </row>
    <row r="252" spans="1:5" x14ac:dyDescent="0.3">
      <c r="A252" s="323" t="s">
        <v>6248</v>
      </c>
      <c r="B252" s="324" t="s">
        <v>1029</v>
      </c>
      <c r="C252" s="324" t="s">
        <v>1030</v>
      </c>
      <c r="D252" s="322"/>
      <c r="E252" s="324" t="s">
        <v>672</v>
      </c>
    </row>
    <row r="253" spans="1:5" x14ac:dyDescent="0.3">
      <c r="A253" s="323" t="s">
        <v>6249</v>
      </c>
      <c r="B253" s="324" t="s">
        <v>1928</v>
      </c>
      <c r="C253" s="324" t="s">
        <v>1929</v>
      </c>
      <c r="D253" s="322"/>
      <c r="E253" s="324" t="s">
        <v>672</v>
      </c>
    </row>
    <row r="254" spans="1:5" x14ac:dyDescent="0.3">
      <c r="A254" s="323" t="s">
        <v>6250</v>
      </c>
      <c r="B254" s="324" t="s">
        <v>4503</v>
      </c>
      <c r="C254" s="324" t="s">
        <v>4504</v>
      </c>
      <c r="D254" s="322"/>
      <c r="E254" s="324" t="s">
        <v>672</v>
      </c>
    </row>
    <row r="255" spans="1:5" x14ac:dyDescent="0.3">
      <c r="A255" s="323" t="s">
        <v>6251</v>
      </c>
      <c r="B255" s="324" t="s">
        <v>1932</v>
      </c>
      <c r="C255" s="324" t="s">
        <v>1933</v>
      </c>
      <c r="D255" s="322"/>
      <c r="E255" s="324" t="s">
        <v>672</v>
      </c>
    </row>
    <row r="256" spans="1:5" x14ac:dyDescent="0.3">
      <c r="A256" s="323" t="s">
        <v>6252</v>
      </c>
      <c r="B256" s="324" t="s">
        <v>4093</v>
      </c>
      <c r="C256" s="324" t="s">
        <v>4094</v>
      </c>
      <c r="D256" s="322"/>
      <c r="E256" s="324" t="s">
        <v>672</v>
      </c>
    </row>
    <row r="257" spans="1:5" x14ac:dyDescent="0.3">
      <c r="A257" s="323" t="s">
        <v>6253</v>
      </c>
      <c r="B257" s="324" t="s">
        <v>6254</v>
      </c>
      <c r="C257" s="324" t="s">
        <v>6255</v>
      </c>
      <c r="D257" s="322" t="s">
        <v>5889</v>
      </c>
      <c r="E257" s="324" t="s">
        <v>672</v>
      </c>
    </row>
    <row r="258" spans="1:5" x14ac:dyDescent="0.3">
      <c r="A258" s="323" t="s">
        <v>6256</v>
      </c>
      <c r="B258" s="324" t="s">
        <v>3612</v>
      </c>
      <c r="C258" s="324" t="s">
        <v>6257</v>
      </c>
      <c r="D258" s="322" t="s">
        <v>5889</v>
      </c>
      <c r="E258" s="324" t="s">
        <v>672</v>
      </c>
    </row>
    <row r="259" spans="1:5" x14ac:dyDescent="0.3">
      <c r="A259" s="323" t="s">
        <v>6258</v>
      </c>
      <c r="B259" s="324" t="s">
        <v>2864</v>
      </c>
      <c r="C259" s="324" t="s">
        <v>2865</v>
      </c>
      <c r="D259" s="322"/>
      <c r="E259" s="324" t="s">
        <v>672</v>
      </c>
    </row>
    <row r="260" spans="1:5" x14ac:dyDescent="0.3">
      <c r="A260" s="323" t="s">
        <v>6259</v>
      </c>
      <c r="B260" s="324" t="s">
        <v>2864</v>
      </c>
      <c r="C260" s="324" t="s">
        <v>2865</v>
      </c>
      <c r="D260" s="322"/>
      <c r="E260" s="324" t="s">
        <v>672</v>
      </c>
    </row>
    <row r="261" spans="1:5" x14ac:dyDescent="0.3">
      <c r="A261" s="323" t="s">
        <v>6260</v>
      </c>
      <c r="B261" s="324" t="s">
        <v>6261</v>
      </c>
      <c r="C261" s="324" t="s">
        <v>6262</v>
      </c>
      <c r="D261" s="322" t="s">
        <v>5889</v>
      </c>
      <c r="E261" s="324" t="s">
        <v>672</v>
      </c>
    </row>
    <row r="262" spans="1:5" x14ac:dyDescent="0.3">
      <c r="A262" s="323" t="s">
        <v>6263</v>
      </c>
      <c r="B262" s="324" t="s">
        <v>6261</v>
      </c>
      <c r="C262" s="324" t="s">
        <v>6262</v>
      </c>
      <c r="D262" s="322" t="s">
        <v>5889</v>
      </c>
      <c r="E262" s="324" t="s">
        <v>672</v>
      </c>
    </row>
    <row r="263" spans="1:5" x14ac:dyDescent="0.3">
      <c r="A263" s="323" t="s">
        <v>6264</v>
      </c>
      <c r="B263" s="324" t="s">
        <v>4832</v>
      </c>
      <c r="C263" s="324" t="s">
        <v>4833</v>
      </c>
      <c r="D263" s="322" t="s">
        <v>5889</v>
      </c>
      <c r="E263" s="324" t="s">
        <v>672</v>
      </c>
    </row>
    <row r="264" spans="1:5" x14ac:dyDescent="0.3">
      <c r="A264" s="325" t="s">
        <v>6265</v>
      </c>
      <c r="B264" s="324" t="s">
        <v>4388</v>
      </c>
      <c r="C264" s="324" t="s">
        <v>4389</v>
      </c>
      <c r="D264" s="322"/>
      <c r="E264" s="324" t="s">
        <v>672</v>
      </c>
    </row>
    <row r="265" spans="1:5" x14ac:dyDescent="0.3">
      <c r="A265" s="323" t="s">
        <v>6266</v>
      </c>
      <c r="B265" s="324" t="s">
        <v>1676</v>
      </c>
      <c r="C265" s="324" t="s">
        <v>1677</v>
      </c>
      <c r="D265" s="322"/>
      <c r="E265" s="324" t="s">
        <v>672</v>
      </c>
    </row>
    <row r="266" spans="1:5" x14ac:dyDescent="0.3">
      <c r="A266" s="323" t="s">
        <v>6267</v>
      </c>
      <c r="B266" s="324" t="s">
        <v>2866</v>
      </c>
      <c r="C266" s="324" t="s">
        <v>2867</v>
      </c>
      <c r="D266" s="322"/>
      <c r="E266" s="324" t="s">
        <v>672</v>
      </c>
    </row>
    <row r="267" spans="1:5" x14ac:dyDescent="0.3">
      <c r="A267" s="323" t="s">
        <v>6268</v>
      </c>
      <c r="B267" s="324" t="s">
        <v>6269</v>
      </c>
      <c r="C267" s="324" t="s">
        <v>6270</v>
      </c>
      <c r="D267" s="322" t="s">
        <v>5889</v>
      </c>
      <c r="E267" s="324" t="s">
        <v>672</v>
      </c>
    </row>
    <row r="268" spans="1:5" x14ac:dyDescent="0.3">
      <c r="A268" s="325" t="s">
        <v>6271</v>
      </c>
      <c r="B268" s="324" t="s">
        <v>1579</v>
      </c>
      <c r="C268" s="324" t="s">
        <v>1580</v>
      </c>
      <c r="D268" s="322"/>
      <c r="E268" s="324" t="s">
        <v>672</v>
      </c>
    </row>
    <row r="269" spans="1:5" x14ac:dyDescent="0.3">
      <c r="A269" s="323" t="s">
        <v>6272</v>
      </c>
      <c r="B269" s="324" t="s">
        <v>3373</v>
      </c>
      <c r="C269" s="324" t="s">
        <v>3374</v>
      </c>
      <c r="D269" s="322"/>
      <c r="E269" s="324" t="s">
        <v>672</v>
      </c>
    </row>
    <row r="270" spans="1:5" x14ac:dyDescent="0.3">
      <c r="A270" s="323" t="s">
        <v>6273</v>
      </c>
      <c r="B270" s="324" t="s">
        <v>3268</v>
      </c>
      <c r="C270" s="324" t="s">
        <v>6274</v>
      </c>
      <c r="D270" s="322"/>
      <c r="E270" s="324" t="s">
        <v>672</v>
      </c>
    </row>
    <row r="271" spans="1:5" x14ac:dyDescent="0.3">
      <c r="A271" s="323" t="s">
        <v>6275</v>
      </c>
      <c r="B271" s="324" t="s">
        <v>3270</v>
      </c>
      <c r="C271" s="324" t="s">
        <v>3271</v>
      </c>
      <c r="D271" s="322"/>
      <c r="E271" s="324" t="s">
        <v>672</v>
      </c>
    </row>
    <row r="272" spans="1:5" x14ac:dyDescent="0.3">
      <c r="A272" s="323" t="s">
        <v>6276</v>
      </c>
      <c r="B272" s="324" t="s">
        <v>859</v>
      </c>
      <c r="C272" s="324" t="s">
        <v>860</v>
      </c>
      <c r="D272" s="322"/>
      <c r="E272" s="324" t="s">
        <v>672</v>
      </c>
    </row>
    <row r="273" spans="1:5" x14ac:dyDescent="0.3">
      <c r="A273" s="323" t="s">
        <v>6277</v>
      </c>
      <c r="B273" s="324" t="s">
        <v>934</v>
      </c>
      <c r="C273" s="324" t="s">
        <v>935</v>
      </c>
      <c r="D273" s="322"/>
      <c r="E273" s="324" t="s">
        <v>672</v>
      </c>
    </row>
    <row r="274" spans="1:5" x14ac:dyDescent="0.3">
      <c r="A274" s="323" t="s">
        <v>6278</v>
      </c>
      <c r="B274" s="324" t="s">
        <v>4834</v>
      </c>
      <c r="C274" s="324" t="s">
        <v>4835</v>
      </c>
      <c r="D274" s="322" t="s">
        <v>5889</v>
      </c>
      <c r="E274" s="324" t="s">
        <v>672</v>
      </c>
    </row>
    <row r="275" spans="1:5" x14ac:dyDescent="0.3">
      <c r="A275" s="323" t="s">
        <v>6279</v>
      </c>
      <c r="B275" s="324" t="s">
        <v>4392</v>
      </c>
      <c r="C275" s="324" t="s">
        <v>4393</v>
      </c>
      <c r="D275" s="322" t="s">
        <v>5889</v>
      </c>
      <c r="E275" s="324" t="s">
        <v>672</v>
      </c>
    </row>
    <row r="276" spans="1:5" x14ac:dyDescent="0.3">
      <c r="A276" s="325" t="s">
        <v>6280</v>
      </c>
      <c r="B276" s="324" t="s">
        <v>1807</v>
      </c>
      <c r="C276" s="324" t="s">
        <v>1808</v>
      </c>
      <c r="D276" s="322"/>
      <c r="E276" s="324" t="s">
        <v>672</v>
      </c>
    </row>
    <row r="277" spans="1:5" x14ac:dyDescent="0.3">
      <c r="A277" s="323" t="s">
        <v>6281</v>
      </c>
      <c r="B277" s="324" t="s">
        <v>1934</v>
      </c>
      <c r="C277" s="324" t="s">
        <v>1935</v>
      </c>
      <c r="D277" s="322"/>
      <c r="E277" s="324" t="s">
        <v>672</v>
      </c>
    </row>
    <row r="278" spans="1:5" x14ac:dyDescent="0.3">
      <c r="A278" s="323" t="s">
        <v>6282</v>
      </c>
      <c r="B278" s="324" t="s">
        <v>3794</v>
      </c>
      <c r="C278" s="324" t="s">
        <v>3795</v>
      </c>
      <c r="D278" s="322" t="s">
        <v>5889</v>
      </c>
      <c r="E278" s="324" t="s">
        <v>672</v>
      </c>
    </row>
    <row r="279" spans="1:5" x14ac:dyDescent="0.3">
      <c r="A279" s="323" t="s">
        <v>6283</v>
      </c>
      <c r="B279" s="324" t="s">
        <v>4184</v>
      </c>
      <c r="C279" s="324" t="s">
        <v>4185</v>
      </c>
      <c r="D279" s="322" t="s">
        <v>5889</v>
      </c>
      <c r="E279" s="324" t="s">
        <v>672</v>
      </c>
    </row>
    <row r="280" spans="1:5" x14ac:dyDescent="0.3">
      <c r="A280" s="323" t="s">
        <v>6284</v>
      </c>
      <c r="B280" s="324" t="s">
        <v>6285</v>
      </c>
      <c r="C280" s="324" t="s">
        <v>6286</v>
      </c>
      <c r="D280" s="322"/>
      <c r="E280" s="324" t="s">
        <v>672</v>
      </c>
    </row>
    <row r="281" spans="1:5" x14ac:dyDescent="0.3">
      <c r="A281" s="323" t="s">
        <v>6287</v>
      </c>
      <c r="B281" s="324" t="s">
        <v>2418</v>
      </c>
      <c r="C281" s="324" t="s">
        <v>1582</v>
      </c>
      <c r="D281" s="322" t="s">
        <v>5889</v>
      </c>
      <c r="E281" s="324" t="s">
        <v>672</v>
      </c>
    </row>
    <row r="282" spans="1:5" x14ac:dyDescent="0.3">
      <c r="A282" s="323" t="s">
        <v>6288</v>
      </c>
      <c r="B282" s="324" t="s">
        <v>1809</v>
      </c>
      <c r="C282" s="324" t="s">
        <v>1810</v>
      </c>
      <c r="D282" s="322"/>
      <c r="E282" s="324" t="s">
        <v>672</v>
      </c>
    </row>
    <row r="283" spans="1:5" x14ac:dyDescent="0.3">
      <c r="A283" s="323" t="s">
        <v>6289</v>
      </c>
      <c r="B283" s="324" t="s">
        <v>2151</v>
      </c>
      <c r="C283" s="324" t="s">
        <v>2152</v>
      </c>
      <c r="D283" s="322" t="s">
        <v>5889</v>
      </c>
      <c r="E283" s="324" t="s">
        <v>672</v>
      </c>
    </row>
    <row r="284" spans="1:5" x14ac:dyDescent="0.3">
      <c r="A284" s="323" t="s">
        <v>6290</v>
      </c>
      <c r="B284" s="324" t="s">
        <v>3450</v>
      </c>
      <c r="C284" s="324" t="s">
        <v>3451</v>
      </c>
      <c r="D284" s="322" t="s">
        <v>5889</v>
      </c>
      <c r="E284" s="324" t="s">
        <v>672</v>
      </c>
    </row>
    <row r="285" spans="1:5" x14ac:dyDescent="0.3">
      <c r="A285" s="323" t="s">
        <v>6291</v>
      </c>
      <c r="B285" s="324" t="s">
        <v>5934</v>
      </c>
      <c r="C285" s="327" t="s">
        <v>6292</v>
      </c>
      <c r="D285" s="322" t="s">
        <v>5889</v>
      </c>
      <c r="E285" s="324" t="s">
        <v>672</v>
      </c>
    </row>
    <row r="286" spans="1:5" x14ac:dyDescent="0.3">
      <c r="A286" s="323" t="s">
        <v>6293</v>
      </c>
      <c r="B286" s="324" t="s">
        <v>6294</v>
      </c>
      <c r="C286" s="324" t="s">
        <v>6295</v>
      </c>
      <c r="D286" s="322"/>
      <c r="E286" s="324" t="s">
        <v>672</v>
      </c>
    </row>
    <row r="287" spans="1:5" x14ac:dyDescent="0.3">
      <c r="A287" s="323" t="s">
        <v>6296</v>
      </c>
      <c r="B287" s="324" t="s">
        <v>1680</v>
      </c>
      <c r="C287" s="324" t="s">
        <v>1681</v>
      </c>
      <c r="D287" s="322" t="s">
        <v>5889</v>
      </c>
      <c r="E287" s="324" t="s">
        <v>672</v>
      </c>
    </row>
    <row r="288" spans="1:5" x14ac:dyDescent="0.3">
      <c r="A288" s="323" t="s">
        <v>6297</v>
      </c>
      <c r="B288" s="324" t="s">
        <v>4517</v>
      </c>
      <c r="C288" s="324" t="s">
        <v>4518</v>
      </c>
      <c r="D288" s="322"/>
      <c r="E288" s="324" t="s">
        <v>672</v>
      </c>
    </row>
    <row r="289" spans="1:5" x14ac:dyDescent="0.3">
      <c r="A289" s="323" t="s">
        <v>6298</v>
      </c>
      <c r="B289" s="324" t="s">
        <v>1682</v>
      </c>
      <c r="C289" s="324" t="s">
        <v>1683</v>
      </c>
      <c r="D289" s="322"/>
      <c r="E289" s="324" t="s">
        <v>672</v>
      </c>
    </row>
    <row r="290" spans="1:5" x14ac:dyDescent="0.3">
      <c r="A290" s="323" t="s">
        <v>6299</v>
      </c>
      <c r="B290" s="324" t="s">
        <v>2734</v>
      </c>
      <c r="C290" s="324" t="s">
        <v>2735</v>
      </c>
      <c r="D290" s="322" t="s">
        <v>5889</v>
      </c>
      <c r="E290" s="324" t="s">
        <v>672</v>
      </c>
    </row>
    <row r="291" spans="1:5" x14ac:dyDescent="0.3">
      <c r="A291" s="323" t="s">
        <v>6300</v>
      </c>
      <c r="B291" s="324" t="s">
        <v>2560</v>
      </c>
      <c r="C291" s="324" t="s">
        <v>2561</v>
      </c>
      <c r="D291" s="322" t="s">
        <v>5889</v>
      </c>
      <c r="E291" s="324" t="s">
        <v>672</v>
      </c>
    </row>
    <row r="292" spans="1:5" x14ac:dyDescent="0.3">
      <c r="A292" s="323" t="s">
        <v>6301</v>
      </c>
      <c r="B292" s="324" t="s">
        <v>1684</v>
      </c>
      <c r="C292" s="324" t="s">
        <v>1685</v>
      </c>
      <c r="D292" s="322"/>
      <c r="E292" s="324" t="s">
        <v>672</v>
      </c>
    </row>
    <row r="293" spans="1:5" x14ac:dyDescent="0.3">
      <c r="A293" s="323" t="s">
        <v>6302</v>
      </c>
      <c r="B293" s="324" t="s">
        <v>2423</v>
      </c>
      <c r="C293" s="324" t="s">
        <v>2424</v>
      </c>
      <c r="D293" s="322"/>
      <c r="E293" s="324" t="s">
        <v>672</v>
      </c>
    </row>
    <row r="294" spans="1:5" x14ac:dyDescent="0.3">
      <c r="A294" s="323" t="s">
        <v>6303</v>
      </c>
      <c r="B294" s="324" t="s">
        <v>3155</v>
      </c>
      <c r="C294" s="324" t="s">
        <v>3156</v>
      </c>
      <c r="D294" s="322"/>
      <c r="E294" s="324" t="s">
        <v>672</v>
      </c>
    </row>
    <row r="295" spans="1:5" x14ac:dyDescent="0.3">
      <c r="A295" s="323" t="s">
        <v>6304</v>
      </c>
      <c r="B295" s="324" t="s">
        <v>1686</v>
      </c>
      <c r="C295" s="324" t="s">
        <v>1687</v>
      </c>
      <c r="D295" s="322"/>
      <c r="E295" s="324" t="s">
        <v>672</v>
      </c>
    </row>
    <row r="296" spans="1:5" x14ac:dyDescent="0.3">
      <c r="A296" s="323" t="s">
        <v>6305</v>
      </c>
      <c r="B296" s="324" t="s">
        <v>3523</v>
      </c>
      <c r="C296" s="324" t="s">
        <v>3524</v>
      </c>
      <c r="D296" s="322"/>
      <c r="E296" s="324" t="s">
        <v>672</v>
      </c>
    </row>
    <row r="297" spans="1:5" x14ac:dyDescent="0.3">
      <c r="A297" s="323" t="s">
        <v>6306</v>
      </c>
      <c r="B297" s="324" t="s">
        <v>3523</v>
      </c>
      <c r="C297" s="324" t="s">
        <v>3524</v>
      </c>
      <c r="D297" s="322"/>
      <c r="E297" s="324" t="s">
        <v>672</v>
      </c>
    </row>
    <row r="298" spans="1:5" x14ac:dyDescent="0.3">
      <c r="A298" s="323" t="s">
        <v>6307</v>
      </c>
      <c r="B298" s="324" t="s">
        <v>3525</v>
      </c>
      <c r="C298" s="324" t="s">
        <v>3526</v>
      </c>
      <c r="D298" s="322"/>
      <c r="E298" s="324" t="s">
        <v>672</v>
      </c>
    </row>
    <row r="299" spans="1:5" x14ac:dyDescent="0.3">
      <c r="A299" s="323" t="s">
        <v>6308</v>
      </c>
      <c r="B299" s="324" t="s">
        <v>5013</v>
      </c>
      <c r="C299" s="324" t="s">
        <v>5014</v>
      </c>
      <c r="D299" s="322"/>
      <c r="E299" s="324" t="s">
        <v>672</v>
      </c>
    </row>
    <row r="300" spans="1:5" x14ac:dyDescent="0.3">
      <c r="A300" s="323" t="s">
        <v>6309</v>
      </c>
      <c r="B300" s="324" t="s">
        <v>3936</v>
      </c>
      <c r="C300" s="324" t="s">
        <v>3937</v>
      </c>
      <c r="D300" s="322"/>
      <c r="E300" s="324" t="s">
        <v>672</v>
      </c>
    </row>
    <row r="301" spans="1:5" x14ac:dyDescent="0.3">
      <c r="A301" s="323" t="s">
        <v>6310</v>
      </c>
      <c r="B301" s="324" t="s">
        <v>1037</v>
      </c>
      <c r="C301" s="324" t="s">
        <v>1038</v>
      </c>
      <c r="D301" s="322"/>
      <c r="E301" s="324" t="s">
        <v>672</v>
      </c>
    </row>
    <row r="302" spans="1:5" x14ac:dyDescent="0.3">
      <c r="A302" s="323" t="s">
        <v>6311</v>
      </c>
      <c r="B302" s="324" t="s">
        <v>6312</v>
      </c>
      <c r="C302" s="324" t="s">
        <v>6313</v>
      </c>
      <c r="D302" s="322" t="s">
        <v>5889</v>
      </c>
      <c r="E302" s="324" t="s">
        <v>672</v>
      </c>
    </row>
    <row r="303" spans="1:5" x14ac:dyDescent="0.3">
      <c r="A303" s="323" t="s">
        <v>6314</v>
      </c>
      <c r="B303" s="324" t="s">
        <v>6315</v>
      </c>
      <c r="C303" s="324" t="s">
        <v>6316</v>
      </c>
      <c r="D303" s="322"/>
      <c r="E303" s="324" t="s">
        <v>672</v>
      </c>
    </row>
    <row r="304" spans="1:5" x14ac:dyDescent="0.3">
      <c r="A304" s="323" t="s">
        <v>6317</v>
      </c>
      <c r="B304" s="324" t="s">
        <v>1039</v>
      </c>
      <c r="C304" s="324" t="s">
        <v>1040</v>
      </c>
      <c r="D304" s="322" t="s">
        <v>5889</v>
      </c>
      <c r="E304" s="324" t="s">
        <v>672</v>
      </c>
    </row>
    <row r="305" spans="1:5" x14ac:dyDescent="0.3">
      <c r="A305" s="323" t="s">
        <v>6318</v>
      </c>
      <c r="B305" s="324" t="s">
        <v>5015</v>
      </c>
      <c r="C305" s="324" t="s">
        <v>5016</v>
      </c>
      <c r="D305" s="322"/>
      <c r="E305" s="324" t="s">
        <v>672</v>
      </c>
    </row>
    <row r="306" spans="1:5" x14ac:dyDescent="0.3">
      <c r="A306" s="323" t="s">
        <v>6319</v>
      </c>
      <c r="B306" s="324" t="s">
        <v>796</v>
      </c>
      <c r="C306" s="324" t="s">
        <v>797</v>
      </c>
      <c r="D306" s="322"/>
      <c r="E306" s="324" t="s">
        <v>672</v>
      </c>
    </row>
    <row r="307" spans="1:5" x14ac:dyDescent="0.3">
      <c r="A307" s="323" t="s">
        <v>6320</v>
      </c>
      <c r="B307" s="324" t="s">
        <v>2301</v>
      </c>
      <c r="C307" s="324" t="s">
        <v>2302</v>
      </c>
      <c r="D307" s="322"/>
      <c r="E307" s="324" t="s">
        <v>672</v>
      </c>
    </row>
    <row r="308" spans="1:5" x14ac:dyDescent="0.3">
      <c r="A308" s="323" t="s">
        <v>6321</v>
      </c>
      <c r="B308" s="324" t="s">
        <v>1940</v>
      </c>
      <c r="C308" s="324" t="s">
        <v>1941</v>
      </c>
      <c r="D308" s="322"/>
      <c r="E308" s="324" t="s">
        <v>672</v>
      </c>
    </row>
    <row r="309" spans="1:5" x14ac:dyDescent="0.3">
      <c r="A309" s="323" t="s">
        <v>6322</v>
      </c>
      <c r="B309" s="324" t="s">
        <v>1217</v>
      </c>
      <c r="C309" s="324" t="s">
        <v>1218</v>
      </c>
      <c r="D309" s="322"/>
      <c r="E309" s="324" t="s">
        <v>672</v>
      </c>
    </row>
    <row r="310" spans="1:5" x14ac:dyDescent="0.3">
      <c r="A310" s="323" t="s">
        <v>6323</v>
      </c>
      <c r="B310" s="324" t="s">
        <v>1942</v>
      </c>
      <c r="C310" s="324" t="s">
        <v>1943</v>
      </c>
      <c r="D310" s="322"/>
      <c r="E310" s="324" t="s">
        <v>672</v>
      </c>
    </row>
    <row r="311" spans="1:5" x14ac:dyDescent="0.3">
      <c r="A311" s="325" t="s">
        <v>6324</v>
      </c>
      <c r="B311" s="324" t="s">
        <v>1385</v>
      </c>
      <c r="C311" s="324" t="s">
        <v>1386</v>
      </c>
      <c r="D311" s="322"/>
      <c r="E311" s="324" t="s">
        <v>672</v>
      </c>
    </row>
    <row r="312" spans="1:5" x14ac:dyDescent="0.3">
      <c r="A312" s="323" t="s">
        <v>6325</v>
      </c>
      <c r="B312" s="324" t="s">
        <v>2157</v>
      </c>
      <c r="C312" s="324" t="s">
        <v>2158</v>
      </c>
      <c r="D312" s="322" t="s">
        <v>5889</v>
      </c>
      <c r="E312" s="324" t="s">
        <v>672</v>
      </c>
    </row>
    <row r="313" spans="1:5" x14ac:dyDescent="0.3">
      <c r="A313" s="323" t="s">
        <v>6326</v>
      </c>
      <c r="B313" s="324" t="s">
        <v>4519</v>
      </c>
      <c r="C313" s="324" t="s">
        <v>6327</v>
      </c>
      <c r="D313" s="322" t="s">
        <v>5889</v>
      </c>
      <c r="E313" s="324" t="s">
        <v>672</v>
      </c>
    </row>
    <row r="314" spans="1:5" x14ac:dyDescent="0.3">
      <c r="A314" s="323" t="s">
        <v>6328</v>
      </c>
      <c r="B314" s="324" t="s">
        <v>4642</v>
      </c>
      <c r="C314" s="324" t="s">
        <v>6329</v>
      </c>
      <c r="D314" s="322" t="s">
        <v>5889</v>
      </c>
      <c r="E314" s="324" t="s">
        <v>672</v>
      </c>
    </row>
    <row r="315" spans="1:5" x14ac:dyDescent="0.3">
      <c r="A315" s="323" t="s">
        <v>6330</v>
      </c>
      <c r="B315" s="324" t="s">
        <v>4190</v>
      </c>
      <c r="C315" s="324" t="s">
        <v>4191</v>
      </c>
      <c r="D315" s="322" t="s">
        <v>5889</v>
      </c>
      <c r="E315" s="324" t="s">
        <v>672</v>
      </c>
    </row>
    <row r="316" spans="1:5" x14ac:dyDescent="0.3">
      <c r="A316" s="323" t="s">
        <v>6331</v>
      </c>
      <c r="B316" s="324" t="s">
        <v>4406</v>
      </c>
      <c r="C316" s="324" t="s">
        <v>4407</v>
      </c>
      <c r="D316" s="322" t="s">
        <v>5889</v>
      </c>
      <c r="E316" s="324" t="s">
        <v>672</v>
      </c>
    </row>
    <row r="317" spans="1:5" x14ac:dyDescent="0.3">
      <c r="A317" s="325" t="s">
        <v>6332</v>
      </c>
      <c r="B317" s="324" t="s">
        <v>2161</v>
      </c>
      <c r="C317" s="324" t="s">
        <v>2162</v>
      </c>
      <c r="D317" s="322"/>
      <c r="E317" s="324" t="s">
        <v>672</v>
      </c>
    </row>
    <row r="318" spans="1:5" x14ac:dyDescent="0.3">
      <c r="A318" s="323" t="s">
        <v>6333</v>
      </c>
      <c r="B318" s="324" t="s">
        <v>865</v>
      </c>
      <c r="C318" s="324" t="s">
        <v>866</v>
      </c>
      <c r="D318" s="322"/>
      <c r="E318" s="324" t="s">
        <v>672</v>
      </c>
    </row>
    <row r="319" spans="1:5" x14ac:dyDescent="0.3">
      <c r="A319" s="325" t="s">
        <v>6334</v>
      </c>
      <c r="B319" s="324" t="s">
        <v>3616</v>
      </c>
      <c r="C319" s="324" t="s">
        <v>6335</v>
      </c>
      <c r="D319" s="322"/>
      <c r="E319" s="324" t="s">
        <v>672</v>
      </c>
    </row>
    <row r="320" spans="1:5" x14ac:dyDescent="0.3">
      <c r="A320" s="325" t="s">
        <v>6336</v>
      </c>
      <c r="B320" s="324" t="s">
        <v>2738</v>
      </c>
      <c r="C320" s="324" t="s">
        <v>2739</v>
      </c>
      <c r="D320" s="322"/>
      <c r="E320" s="324" t="s">
        <v>672</v>
      </c>
    </row>
    <row r="321" spans="1:5" x14ac:dyDescent="0.3">
      <c r="A321" s="323" t="s">
        <v>6337</v>
      </c>
      <c r="B321" s="324" t="s">
        <v>1294</v>
      </c>
      <c r="C321" s="324" t="s">
        <v>1295</v>
      </c>
      <c r="D321" s="322" t="s">
        <v>5889</v>
      </c>
      <c r="E321" s="324" t="s">
        <v>672</v>
      </c>
    </row>
    <row r="322" spans="1:5" x14ac:dyDescent="0.3">
      <c r="A322" s="323" t="s">
        <v>6338</v>
      </c>
      <c r="B322" s="324" t="s">
        <v>735</v>
      </c>
      <c r="C322" s="324" t="s">
        <v>736</v>
      </c>
      <c r="D322" s="322"/>
      <c r="E322" s="324" t="s">
        <v>672</v>
      </c>
    </row>
    <row r="323" spans="1:5" x14ac:dyDescent="0.3">
      <c r="A323" s="323" t="s">
        <v>6339</v>
      </c>
      <c r="B323" s="324" t="s">
        <v>4917</v>
      </c>
      <c r="C323" s="324" t="s">
        <v>4918</v>
      </c>
      <c r="D323" s="322"/>
      <c r="E323" s="324" t="s">
        <v>672</v>
      </c>
    </row>
    <row r="324" spans="1:5" x14ac:dyDescent="0.3">
      <c r="A324" s="323" t="s">
        <v>6340</v>
      </c>
      <c r="B324" s="324" t="s">
        <v>6341</v>
      </c>
      <c r="C324" s="324" t="s">
        <v>6342</v>
      </c>
      <c r="D324" s="322" t="s">
        <v>5889</v>
      </c>
      <c r="E324" s="324" t="s">
        <v>672</v>
      </c>
    </row>
    <row r="325" spans="1:5" x14ac:dyDescent="0.3">
      <c r="A325" s="323" t="s">
        <v>6343</v>
      </c>
      <c r="B325" s="324" t="s">
        <v>6344</v>
      </c>
      <c r="C325" s="324" t="s">
        <v>6345</v>
      </c>
      <c r="D325" s="322" t="s">
        <v>5889</v>
      </c>
      <c r="E325" s="324" t="s">
        <v>672</v>
      </c>
    </row>
    <row r="326" spans="1:5" x14ac:dyDescent="0.3">
      <c r="A326" s="323" t="s">
        <v>6346</v>
      </c>
      <c r="B326" s="324" t="s">
        <v>2985</v>
      </c>
      <c r="C326" s="324" t="s">
        <v>6347</v>
      </c>
      <c r="D326" s="322" t="s">
        <v>5889</v>
      </c>
      <c r="E326" s="324" t="s">
        <v>672</v>
      </c>
    </row>
    <row r="327" spans="1:5" x14ac:dyDescent="0.3">
      <c r="A327" s="323" t="s">
        <v>6348</v>
      </c>
      <c r="B327" s="324" t="s">
        <v>1946</v>
      </c>
      <c r="C327" s="324" t="s">
        <v>1947</v>
      </c>
      <c r="D327" s="322"/>
      <c r="E327" s="324" t="s">
        <v>672</v>
      </c>
    </row>
    <row r="328" spans="1:5" x14ac:dyDescent="0.3">
      <c r="A328" s="323" t="s">
        <v>6349</v>
      </c>
      <c r="B328" s="324" t="s">
        <v>1046</v>
      </c>
      <c r="C328" s="324" t="s">
        <v>1047</v>
      </c>
      <c r="D328" s="322"/>
      <c r="E328" s="324" t="s">
        <v>672</v>
      </c>
    </row>
    <row r="329" spans="1:5" x14ac:dyDescent="0.3">
      <c r="A329" s="323" t="s">
        <v>6350</v>
      </c>
      <c r="B329" s="324" t="s">
        <v>3798</v>
      </c>
      <c r="C329" s="324" t="s">
        <v>3799</v>
      </c>
      <c r="D329" s="322"/>
      <c r="E329" s="324" t="s">
        <v>672</v>
      </c>
    </row>
    <row r="330" spans="1:5" x14ac:dyDescent="0.3">
      <c r="A330" s="323" t="s">
        <v>6351</v>
      </c>
      <c r="B330" s="324" t="s">
        <v>1587</v>
      </c>
      <c r="C330" s="324" t="s">
        <v>1588</v>
      </c>
      <c r="D330" s="322" t="s">
        <v>5889</v>
      </c>
      <c r="E330" s="324" t="s">
        <v>672</v>
      </c>
    </row>
    <row r="331" spans="1:5" x14ac:dyDescent="0.3">
      <c r="A331" s="323" t="s">
        <v>6352</v>
      </c>
      <c r="B331" s="324" t="s">
        <v>6353</v>
      </c>
      <c r="C331" s="324" t="s">
        <v>6354</v>
      </c>
      <c r="D331" s="322"/>
      <c r="E331" s="324" t="s">
        <v>672</v>
      </c>
    </row>
    <row r="332" spans="1:5" x14ac:dyDescent="0.3">
      <c r="A332" s="323" t="s">
        <v>6355</v>
      </c>
      <c r="B332" s="324" t="s">
        <v>6356</v>
      </c>
      <c r="C332" s="324" t="s">
        <v>6357</v>
      </c>
      <c r="D332" s="322"/>
      <c r="E332" s="324" t="s">
        <v>672</v>
      </c>
    </row>
    <row r="333" spans="1:5" x14ac:dyDescent="0.3">
      <c r="A333" s="323" t="s">
        <v>6358</v>
      </c>
      <c r="B333" s="324" t="s">
        <v>1948</v>
      </c>
      <c r="C333" s="324" t="s">
        <v>1949</v>
      </c>
      <c r="D333" s="322"/>
      <c r="E333" s="324" t="s">
        <v>672</v>
      </c>
    </row>
    <row r="334" spans="1:5" x14ac:dyDescent="0.3">
      <c r="A334" s="323" t="s">
        <v>6359</v>
      </c>
      <c r="B334" s="324" t="s">
        <v>4767</v>
      </c>
      <c r="C334" s="324" t="s">
        <v>4768</v>
      </c>
      <c r="D334" s="322" t="s">
        <v>5889</v>
      </c>
      <c r="E334" s="324" t="s">
        <v>672</v>
      </c>
    </row>
    <row r="335" spans="1:5" x14ac:dyDescent="0.3">
      <c r="A335" s="323" t="s">
        <v>6360</v>
      </c>
      <c r="B335" s="324" t="s">
        <v>4521</v>
      </c>
      <c r="C335" s="324" t="s">
        <v>4522</v>
      </c>
      <c r="D335" s="322"/>
      <c r="E335" s="324" t="s">
        <v>672</v>
      </c>
    </row>
    <row r="336" spans="1:5" x14ac:dyDescent="0.3">
      <c r="A336" s="323" t="s">
        <v>6361</v>
      </c>
      <c r="B336" s="324" t="s">
        <v>942</v>
      </c>
      <c r="C336" s="324" t="s">
        <v>943</v>
      </c>
      <c r="D336" s="322"/>
      <c r="E336" s="324" t="s">
        <v>672</v>
      </c>
    </row>
    <row r="337" spans="1:5" x14ac:dyDescent="0.3">
      <c r="A337" s="325" t="s">
        <v>6362</v>
      </c>
      <c r="B337" s="324" t="s">
        <v>2309</v>
      </c>
      <c r="C337" s="324" t="s">
        <v>2310</v>
      </c>
      <c r="D337" s="322"/>
      <c r="E337" s="324" t="s">
        <v>672</v>
      </c>
    </row>
    <row r="338" spans="1:5" x14ac:dyDescent="0.3">
      <c r="A338" s="323" t="s">
        <v>6363</v>
      </c>
      <c r="B338" s="324" t="s">
        <v>2311</v>
      </c>
      <c r="C338" s="324" t="s">
        <v>2312</v>
      </c>
      <c r="D338" s="322"/>
      <c r="E338" s="324" t="s">
        <v>672</v>
      </c>
    </row>
    <row r="339" spans="1:5" x14ac:dyDescent="0.3">
      <c r="A339" s="323" t="s">
        <v>6364</v>
      </c>
      <c r="B339" s="324" t="s">
        <v>3093</v>
      </c>
      <c r="C339" s="324" t="s">
        <v>3094</v>
      </c>
      <c r="D339" s="322" t="s">
        <v>5889</v>
      </c>
      <c r="E339" s="324" t="s">
        <v>672</v>
      </c>
    </row>
    <row r="340" spans="1:5" x14ac:dyDescent="0.3">
      <c r="A340" s="323" t="s">
        <v>6365</v>
      </c>
      <c r="B340" s="324" t="s">
        <v>1391</v>
      </c>
      <c r="C340" s="324" t="s">
        <v>1392</v>
      </c>
      <c r="D340" s="322"/>
      <c r="E340" s="324" t="s">
        <v>672</v>
      </c>
    </row>
    <row r="341" spans="1:5" x14ac:dyDescent="0.3">
      <c r="A341" s="323" t="s">
        <v>6366</v>
      </c>
      <c r="B341" s="324" t="s">
        <v>1706</v>
      </c>
      <c r="C341" s="324" t="s">
        <v>1707</v>
      </c>
      <c r="D341" s="322"/>
      <c r="E341" s="324" t="s">
        <v>672</v>
      </c>
    </row>
    <row r="342" spans="1:5" x14ac:dyDescent="0.3">
      <c r="A342" s="323" t="s">
        <v>6367</v>
      </c>
      <c r="B342" s="324" t="s">
        <v>6368</v>
      </c>
      <c r="C342" s="324" t="s">
        <v>6369</v>
      </c>
      <c r="D342" s="322" t="s">
        <v>5889</v>
      </c>
      <c r="E342" s="324" t="s">
        <v>672</v>
      </c>
    </row>
    <row r="343" spans="1:5" x14ac:dyDescent="0.3">
      <c r="A343" s="323" t="s">
        <v>6370</v>
      </c>
      <c r="B343" s="324" t="s">
        <v>4648</v>
      </c>
      <c r="C343" s="324" t="s">
        <v>4649</v>
      </c>
      <c r="D343" s="322"/>
      <c r="E343" s="324" t="s">
        <v>672</v>
      </c>
    </row>
    <row r="344" spans="1:5" x14ac:dyDescent="0.3">
      <c r="A344" s="323" t="s">
        <v>6371</v>
      </c>
      <c r="B344" s="324" t="s">
        <v>1296</v>
      </c>
      <c r="C344" s="324" t="s">
        <v>1297</v>
      </c>
      <c r="D344" s="322"/>
      <c r="E344" s="324" t="s">
        <v>672</v>
      </c>
    </row>
    <row r="345" spans="1:5" x14ac:dyDescent="0.3">
      <c r="A345" s="323" t="s">
        <v>6372</v>
      </c>
      <c r="B345" s="324" t="s">
        <v>3454</v>
      </c>
      <c r="C345" s="324" t="s">
        <v>3455</v>
      </c>
      <c r="D345" s="322"/>
      <c r="E345" s="324" t="s">
        <v>672</v>
      </c>
    </row>
    <row r="346" spans="1:5" x14ac:dyDescent="0.3">
      <c r="A346" s="323" t="s">
        <v>6373</v>
      </c>
      <c r="B346" s="324" t="s">
        <v>3956</v>
      </c>
      <c r="C346" s="324" t="s">
        <v>3957</v>
      </c>
      <c r="D346" s="322"/>
      <c r="E346" s="324" t="s">
        <v>672</v>
      </c>
    </row>
    <row r="347" spans="1:5" x14ac:dyDescent="0.3">
      <c r="A347" s="323" t="s">
        <v>6374</v>
      </c>
      <c r="B347" s="324"/>
      <c r="C347" s="327" t="s">
        <v>6375</v>
      </c>
      <c r="D347" s="322"/>
      <c r="E347" s="324" t="s">
        <v>672</v>
      </c>
    </row>
    <row r="348" spans="1:5" x14ac:dyDescent="0.3">
      <c r="A348" s="323" t="s">
        <v>6376</v>
      </c>
      <c r="B348" s="324" t="s">
        <v>2991</v>
      </c>
      <c r="C348" s="324" t="s">
        <v>2992</v>
      </c>
      <c r="D348" s="322"/>
      <c r="E348" s="324" t="s">
        <v>672</v>
      </c>
    </row>
    <row r="349" spans="1:5" x14ac:dyDescent="0.3">
      <c r="A349" s="323" t="s">
        <v>6377</v>
      </c>
      <c r="B349" s="324" t="s">
        <v>2991</v>
      </c>
      <c r="C349" s="324" t="s">
        <v>2992</v>
      </c>
      <c r="D349" s="322" t="s">
        <v>5889</v>
      </c>
      <c r="E349" s="324" t="s">
        <v>672</v>
      </c>
    </row>
    <row r="350" spans="1:5" x14ac:dyDescent="0.3">
      <c r="A350" s="323" t="s">
        <v>6378</v>
      </c>
      <c r="B350" s="324" t="s">
        <v>802</v>
      </c>
      <c r="C350" s="324" t="s">
        <v>803</v>
      </c>
      <c r="D350" s="322"/>
      <c r="E350" s="324" t="s">
        <v>672</v>
      </c>
    </row>
    <row r="351" spans="1:5" x14ac:dyDescent="0.3">
      <c r="A351" s="323" t="s">
        <v>6379</v>
      </c>
      <c r="B351" s="324" t="s">
        <v>2171</v>
      </c>
      <c r="C351" s="324" t="s">
        <v>2172</v>
      </c>
      <c r="D351" s="322"/>
      <c r="E351" s="324" t="s">
        <v>672</v>
      </c>
    </row>
    <row r="352" spans="1:5" x14ac:dyDescent="0.3">
      <c r="A352" s="323" t="s">
        <v>6380</v>
      </c>
      <c r="B352" s="324" t="s">
        <v>4840</v>
      </c>
      <c r="C352" s="324" t="s">
        <v>4841</v>
      </c>
      <c r="D352" s="322"/>
      <c r="E352" s="324" t="s">
        <v>672</v>
      </c>
    </row>
    <row r="353" spans="1:5" x14ac:dyDescent="0.3">
      <c r="A353" s="323" t="s">
        <v>6381</v>
      </c>
      <c r="B353" s="324" t="s">
        <v>1052</v>
      </c>
      <c r="C353" s="324" t="s">
        <v>1053</v>
      </c>
      <c r="D353" s="322" t="s">
        <v>5889</v>
      </c>
      <c r="E353" s="324" t="s">
        <v>672</v>
      </c>
    </row>
    <row r="354" spans="1:5" x14ac:dyDescent="0.3">
      <c r="A354" s="323" t="s">
        <v>6382</v>
      </c>
      <c r="B354" s="324" t="s">
        <v>2653</v>
      </c>
      <c r="C354" s="324" t="s">
        <v>2654</v>
      </c>
      <c r="D354" s="322"/>
      <c r="E354" s="324" t="s">
        <v>672</v>
      </c>
    </row>
    <row r="355" spans="1:5" x14ac:dyDescent="0.3">
      <c r="A355" s="323" t="s">
        <v>6383</v>
      </c>
      <c r="B355" s="324" t="s">
        <v>1954</v>
      </c>
      <c r="C355" s="324" t="s">
        <v>1955</v>
      </c>
      <c r="D355" s="322" t="s">
        <v>5889</v>
      </c>
      <c r="E355" s="324" t="s">
        <v>672</v>
      </c>
    </row>
    <row r="356" spans="1:5" x14ac:dyDescent="0.3">
      <c r="A356" s="323" t="s">
        <v>6384</v>
      </c>
      <c r="B356" s="324" t="s">
        <v>1139</v>
      </c>
      <c r="C356" s="324" t="s">
        <v>1140</v>
      </c>
      <c r="D356" s="322"/>
      <c r="E356" s="324" t="s">
        <v>672</v>
      </c>
    </row>
    <row r="357" spans="1:5" x14ac:dyDescent="0.3">
      <c r="A357" s="323" t="s">
        <v>6385</v>
      </c>
      <c r="B357" s="324" t="s">
        <v>1956</v>
      </c>
      <c r="C357" s="324" t="s">
        <v>1957</v>
      </c>
      <c r="D357" s="322"/>
      <c r="E357" s="324" t="s">
        <v>672</v>
      </c>
    </row>
    <row r="358" spans="1:5" x14ac:dyDescent="0.3">
      <c r="A358" s="323" t="s">
        <v>6386</v>
      </c>
      <c r="B358" s="324" t="s">
        <v>871</v>
      </c>
      <c r="C358" s="324" t="s">
        <v>872</v>
      </c>
      <c r="D358" s="322"/>
      <c r="E358" s="324" t="s">
        <v>672</v>
      </c>
    </row>
    <row r="359" spans="1:5" x14ac:dyDescent="0.3">
      <c r="A359" s="325" t="s">
        <v>6387</v>
      </c>
      <c r="B359" s="324" t="s">
        <v>4416</v>
      </c>
      <c r="C359" s="324" t="s">
        <v>4417</v>
      </c>
      <c r="D359" s="322"/>
      <c r="E359" s="324" t="s">
        <v>672</v>
      </c>
    </row>
    <row r="360" spans="1:5" x14ac:dyDescent="0.3">
      <c r="A360" s="323" t="s">
        <v>6388</v>
      </c>
      <c r="B360" s="324" t="s">
        <v>3161</v>
      </c>
      <c r="C360" s="324" t="s">
        <v>3162</v>
      </c>
      <c r="D360" s="322" t="s">
        <v>5889</v>
      </c>
      <c r="E360" s="324" t="s">
        <v>672</v>
      </c>
    </row>
    <row r="361" spans="1:5" x14ac:dyDescent="0.3">
      <c r="A361" s="325" t="s">
        <v>6389</v>
      </c>
      <c r="B361" s="324" t="s">
        <v>3804</v>
      </c>
      <c r="C361" s="324" t="s">
        <v>3805</v>
      </c>
      <c r="D361" s="322"/>
      <c r="E361" s="324" t="s">
        <v>672</v>
      </c>
    </row>
    <row r="362" spans="1:5" x14ac:dyDescent="0.3">
      <c r="A362" s="323" t="s">
        <v>6390</v>
      </c>
      <c r="B362" s="324" t="s">
        <v>3458</v>
      </c>
      <c r="C362" s="324" t="s">
        <v>3459</v>
      </c>
      <c r="D362" s="322"/>
      <c r="E362" s="324" t="s">
        <v>672</v>
      </c>
    </row>
    <row r="363" spans="1:5" x14ac:dyDescent="0.3">
      <c r="A363" s="323" t="s">
        <v>6391</v>
      </c>
      <c r="B363" s="324" t="s">
        <v>4192</v>
      </c>
      <c r="C363" s="324" t="s">
        <v>4193</v>
      </c>
      <c r="D363" s="322"/>
      <c r="E363" s="324" t="s">
        <v>672</v>
      </c>
    </row>
    <row r="364" spans="1:5" x14ac:dyDescent="0.3">
      <c r="A364" s="323" t="s">
        <v>6392</v>
      </c>
      <c r="B364" s="324" t="s">
        <v>3280</v>
      </c>
      <c r="C364" s="324" t="s">
        <v>3281</v>
      </c>
      <c r="D364" s="322"/>
      <c r="E364" s="324" t="s">
        <v>672</v>
      </c>
    </row>
    <row r="365" spans="1:5" x14ac:dyDescent="0.3">
      <c r="A365" s="323" t="s">
        <v>6393</v>
      </c>
      <c r="B365" s="324" t="s">
        <v>6394</v>
      </c>
      <c r="C365" s="324" t="s">
        <v>6395</v>
      </c>
      <c r="D365" s="322" t="s">
        <v>5889</v>
      </c>
      <c r="E365" s="324" t="s">
        <v>672</v>
      </c>
    </row>
    <row r="366" spans="1:5" x14ac:dyDescent="0.3">
      <c r="A366" s="323" t="s">
        <v>6396</v>
      </c>
      <c r="B366" s="324" t="s">
        <v>4771</v>
      </c>
      <c r="C366" s="324" t="s">
        <v>4772</v>
      </c>
      <c r="D366" s="322"/>
      <c r="E366" s="324" t="s">
        <v>672</v>
      </c>
    </row>
    <row r="367" spans="1:5" x14ac:dyDescent="0.3">
      <c r="A367" s="323" t="s">
        <v>6397</v>
      </c>
      <c r="B367" s="324" t="s">
        <v>6398</v>
      </c>
      <c r="C367" s="324" t="s">
        <v>6399</v>
      </c>
      <c r="D367" s="322"/>
      <c r="E367" s="324" t="s">
        <v>672</v>
      </c>
    </row>
    <row r="368" spans="1:5" x14ac:dyDescent="0.3">
      <c r="A368" s="325" t="s">
        <v>6400</v>
      </c>
      <c r="B368" s="324" t="s">
        <v>1403</v>
      </c>
      <c r="C368" s="324" t="s">
        <v>1404</v>
      </c>
      <c r="D368" s="322"/>
      <c r="E368" s="324" t="s">
        <v>672</v>
      </c>
    </row>
    <row r="369" spans="1:5" x14ac:dyDescent="0.3">
      <c r="A369" s="323" t="s">
        <v>6401</v>
      </c>
      <c r="B369" s="324" t="s">
        <v>6402</v>
      </c>
      <c r="C369" s="324" t="s">
        <v>6403</v>
      </c>
      <c r="D369" s="322" t="s">
        <v>5889</v>
      </c>
      <c r="E369" s="324" t="s">
        <v>672</v>
      </c>
    </row>
    <row r="370" spans="1:5" x14ac:dyDescent="0.3">
      <c r="A370" s="325" t="s">
        <v>6404</v>
      </c>
      <c r="B370" s="324" t="s">
        <v>4307</v>
      </c>
      <c r="C370" s="324" t="s">
        <v>4308</v>
      </c>
      <c r="D370" s="322"/>
      <c r="E370" s="324" t="s">
        <v>672</v>
      </c>
    </row>
    <row r="371" spans="1:5" x14ac:dyDescent="0.3">
      <c r="A371" s="323" t="s">
        <v>6405</v>
      </c>
      <c r="B371" s="324" t="s">
        <v>1817</v>
      </c>
      <c r="C371" s="324" t="s">
        <v>1818</v>
      </c>
      <c r="D371" s="322" t="s">
        <v>5889</v>
      </c>
      <c r="E371" s="324" t="s">
        <v>672</v>
      </c>
    </row>
    <row r="372" spans="1:5" x14ac:dyDescent="0.3">
      <c r="A372" s="323" t="s">
        <v>6406</v>
      </c>
      <c r="B372" s="324" t="s">
        <v>3962</v>
      </c>
      <c r="C372" s="324" t="s">
        <v>3963</v>
      </c>
      <c r="D372" s="322"/>
      <c r="E372" s="324" t="s">
        <v>672</v>
      </c>
    </row>
    <row r="373" spans="1:5" x14ac:dyDescent="0.3">
      <c r="A373" s="323" t="s">
        <v>6407</v>
      </c>
      <c r="B373" s="324" t="s">
        <v>3964</v>
      </c>
      <c r="C373" s="324" t="s">
        <v>3965</v>
      </c>
      <c r="D373" s="322"/>
      <c r="E373" s="324" t="s">
        <v>672</v>
      </c>
    </row>
    <row r="374" spans="1:5" x14ac:dyDescent="0.3">
      <c r="A374" s="323" t="s">
        <v>6408</v>
      </c>
      <c r="B374" s="324" t="s">
        <v>3460</v>
      </c>
      <c r="C374" s="324" t="s">
        <v>3461</v>
      </c>
      <c r="D374" s="322"/>
      <c r="E374" s="324" t="s">
        <v>672</v>
      </c>
    </row>
    <row r="375" spans="1:5" x14ac:dyDescent="0.3">
      <c r="A375" s="323" t="s">
        <v>6409</v>
      </c>
      <c r="B375" s="324" t="s">
        <v>2315</v>
      </c>
      <c r="C375" s="324" t="s">
        <v>2316</v>
      </c>
      <c r="D375" s="322"/>
      <c r="E375" s="324" t="s">
        <v>672</v>
      </c>
    </row>
    <row r="376" spans="1:5" x14ac:dyDescent="0.3">
      <c r="A376" s="323" t="s">
        <v>6410</v>
      </c>
      <c r="B376" s="324" t="s">
        <v>3968</v>
      </c>
      <c r="C376" s="324" t="s">
        <v>3969</v>
      </c>
      <c r="D376" s="322" t="s">
        <v>5889</v>
      </c>
      <c r="E376" s="324" t="s">
        <v>672</v>
      </c>
    </row>
    <row r="377" spans="1:5" x14ac:dyDescent="0.3">
      <c r="A377" s="323" t="s">
        <v>6411</v>
      </c>
      <c r="B377" s="324" t="s">
        <v>4773</v>
      </c>
      <c r="C377" s="324" t="s">
        <v>4774</v>
      </c>
      <c r="D377" s="322"/>
      <c r="E377" s="324" t="s">
        <v>672</v>
      </c>
    </row>
    <row r="378" spans="1:5" x14ac:dyDescent="0.3">
      <c r="A378" s="323" t="s">
        <v>6412</v>
      </c>
      <c r="B378" s="324" t="s">
        <v>2754</v>
      </c>
      <c r="C378" s="324" t="s">
        <v>2755</v>
      </c>
      <c r="D378" s="322"/>
      <c r="E378" s="324" t="s">
        <v>672</v>
      </c>
    </row>
    <row r="379" spans="1:5" x14ac:dyDescent="0.3">
      <c r="A379" s="323" t="s">
        <v>6413</v>
      </c>
      <c r="B379" s="324" t="s">
        <v>4420</v>
      </c>
      <c r="C379" s="324" t="s">
        <v>6414</v>
      </c>
      <c r="D379" s="322" t="s">
        <v>5889</v>
      </c>
      <c r="E379" s="324" t="s">
        <v>672</v>
      </c>
    </row>
    <row r="380" spans="1:5" x14ac:dyDescent="0.3">
      <c r="A380" s="323" t="s">
        <v>6415</v>
      </c>
      <c r="B380" s="324" t="s">
        <v>804</v>
      </c>
      <c r="C380" s="324" t="s">
        <v>805</v>
      </c>
      <c r="D380" s="322"/>
      <c r="E380" s="324" t="s">
        <v>672</v>
      </c>
    </row>
    <row r="381" spans="1:5" x14ac:dyDescent="0.3">
      <c r="A381" s="323" t="s">
        <v>6416</v>
      </c>
      <c r="B381" s="324" t="s">
        <v>4194</v>
      </c>
      <c r="C381" s="324" t="s">
        <v>4195</v>
      </c>
      <c r="D381" s="322"/>
      <c r="E381" s="324" t="s">
        <v>672</v>
      </c>
    </row>
    <row r="382" spans="1:5" x14ac:dyDescent="0.3">
      <c r="A382" s="323" t="s">
        <v>6417</v>
      </c>
      <c r="B382" s="324" t="s">
        <v>4654</v>
      </c>
      <c r="C382" s="324" t="s">
        <v>4655</v>
      </c>
      <c r="D382" s="322"/>
      <c r="E382" s="324" t="s">
        <v>672</v>
      </c>
    </row>
    <row r="383" spans="1:5" x14ac:dyDescent="0.3">
      <c r="A383" s="323" t="s">
        <v>6418</v>
      </c>
      <c r="B383" s="324" t="s">
        <v>4311</v>
      </c>
      <c r="C383" s="324" t="s">
        <v>4312</v>
      </c>
      <c r="D383" s="322"/>
      <c r="E383" s="324" t="s">
        <v>672</v>
      </c>
    </row>
    <row r="384" spans="1:5" x14ac:dyDescent="0.3">
      <c r="A384" s="323" t="s">
        <v>6419</v>
      </c>
      <c r="B384" s="324" t="s">
        <v>4842</v>
      </c>
      <c r="C384" s="324" t="s">
        <v>4843</v>
      </c>
      <c r="D384" s="322"/>
      <c r="E384" s="324" t="s">
        <v>672</v>
      </c>
    </row>
    <row r="385" spans="1:5" x14ac:dyDescent="0.3">
      <c r="A385" s="323" t="s">
        <v>6420</v>
      </c>
      <c r="B385" s="324" t="s">
        <v>4775</v>
      </c>
      <c r="C385" s="324" t="s">
        <v>4776</v>
      </c>
      <c r="D385" s="322" t="s">
        <v>5889</v>
      </c>
      <c r="E385" s="324" t="s">
        <v>672</v>
      </c>
    </row>
    <row r="386" spans="1:5" x14ac:dyDescent="0.3">
      <c r="A386" s="323" t="s">
        <v>6421</v>
      </c>
      <c r="B386" s="324" t="s">
        <v>6422</v>
      </c>
      <c r="C386" s="324" t="s">
        <v>6423</v>
      </c>
      <c r="D386" s="322"/>
      <c r="E386" s="324" t="s">
        <v>672</v>
      </c>
    </row>
    <row r="387" spans="1:5" x14ac:dyDescent="0.3">
      <c r="A387" s="323" t="s">
        <v>6424</v>
      </c>
      <c r="B387" s="324" t="s">
        <v>4525</v>
      </c>
      <c r="C387" s="324" t="s">
        <v>4526</v>
      </c>
      <c r="D387" s="322" t="s">
        <v>5889</v>
      </c>
      <c r="E387" s="324" t="s">
        <v>672</v>
      </c>
    </row>
    <row r="388" spans="1:5" x14ac:dyDescent="0.3">
      <c r="A388" s="325" t="s">
        <v>6425</v>
      </c>
      <c r="B388" s="324" t="s">
        <v>2177</v>
      </c>
      <c r="C388" s="324" t="s">
        <v>2178</v>
      </c>
      <c r="D388" s="322"/>
      <c r="E388" s="324" t="s">
        <v>672</v>
      </c>
    </row>
    <row r="389" spans="1:5" x14ac:dyDescent="0.3">
      <c r="A389" s="323" t="s">
        <v>6426</v>
      </c>
      <c r="B389" s="324" t="s">
        <v>2025</v>
      </c>
      <c r="C389" s="324" t="s">
        <v>2026</v>
      </c>
      <c r="D389" s="322"/>
      <c r="E389" s="324" t="s">
        <v>672</v>
      </c>
    </row>
    <row r="390" spans="1:5" x14ac:dyDescent="0.3">
      <c r="A390" s="323" t="s">
        <v>6427</v>
      </c>
      <c r="B390" s="324" t="s">
        <v>5723</v>
      </c>
      <c r="C390" s="324" t="s">
        <v>6428</v>
      </c>
      <c r="D390" s="322" t="s">
        <v>5889</v>
      </c>
      <c r="E390" s="324" t="s">
        <v>672</v>
      </c>
    </row>
    <row r="391" spans="1:5" x14ac:dyDescent="0.3">
      <c r="A391" s="323" t="s">
        <v>6429</v>
      </c>
      <c r="B391" s="324" t="s">
        <v>6430</v>
      </c>
      <c r="C391" s="324" t="s">
        <v>6431</v>
      </c>
      <c r="D391" s="322" t="s">
        <v>5889</v>
      </c>
      <c r="E391" s="324" t="s">
        <v>672</v>
      </c>
    </row>
    <row r="392" spans="1:5" x14ac:dyDescent="0.3">
      <c r="A392" s="323" t="s">
        <v>6432</v>
      </c>
      <c r="B392" s="324" t="s">
        <v>4844</v>
      </c>
      <c r="C392" s="324" t="s">
        <v>4845</v>
      </c>
      <c r="D392" s="322" t="s">
        <v>5889</v>
      </c>
      <c r="E392" s="324" t="s">
        <v>672</v>
      </c>
    </row>
    <row r="393" spans="1:5" x14ac:dyDescent="0.3">
      <c r="A393" s="323" t="s">
        <v>6433</v>
      </c>
      <c r="B393" s="324" t="s">
        <v>2317</v>
      </c>
      <c r="C393" s="324" t="s">
        <v>2318</v>
      </c>
      <c r="D393" s="322" t="s">
        <v>5889</v>
      </c>
      <c r="E393" s="324" t="s">
        <v>672</v>
      </c>
    </row>
    <row r="394" spans="1:5" x14ac:dyDescent="0.3">
      <c r="A394" s="323" t="s">
        <v>6434</v>
      </c>
      <c r="B394" s="324"/>
      <c r="C394" s="327" t="s">
        <v>6435</v>
      </c>
      <c r="D394" s="322"/>
      <c r="E394" s="324" t="s">
        <v>672</v>
      </c>
    </row>
    <row r="395" spans="1:5" x14ac:dyDescent="0.3">
      <c r="A395" s="323" t="s">
        <v>6436</v>
      </c>
      <c r="B395" s="324" t="s">
        <v>1958</v>
      </c>
      <c r="C395" s="324" t="s">
        <v>1959</v>
      </c>
      <c r="D395" s="322"/>
      <c r="E395" s="324" t="s">
        <v>672</v>
      </c>
    </row>
    <row r="396" spans="1:5" x14ac:dyDescent="0.3">
      <c r="A396" s="323" t="s">
        <v>6437</v>
      </c>
      <c r="B396" s="324" t="s">
        <v>1960</v>
      </c>
      <c r="C396" s="324" t="s">
        <v>1961</v>
      </c>
      <c r="D396" s="322" t="s">
        <v>5889</v>
      </c>
      <c r="E396" s="324" t="s">
        <v>672</v>
      </c>
    </row>
    <row r="397" spans="1:5" x14ac:dyDescent="0.3">
      <c r="A397" s="323" t="s">
        <v>6438</v>
      </c>
      <c r="B397" s="324" t="s">
        <v>1147</v>
      </c>
      <c r="C397" s="324" t="s">
        <v>1148</v>
      </c>
      <c r="D397" s="322"/>
      <c r="E397" s="324" t="s">
        <v>672</v>
      </c>
    </row>
    <row r="398" spans="1:5" x14ac:dyDescent="0.3">
      <c r="A398" s="323" t="s">
        <v>6439</v>
      </c>
      <c r="B398" s="324" t="s">
        <v>2886</v>
      </c>
      <c r="C398" s="324" t="s">
        <v>2887</v>
      </c>
      <c r="D398" s="322" t="s">
        <v>5889</v>
      </c>
      <c r="E398" s="324" t="s">
        <v>672</v>
      </c>
    </row>
    <row r="399" spans="1:5" x14ac:dyDescent="0.3">
      <c r="A399" s="323" t="s">
        <v>6440</v>
      </c>
      <c r="B399" s="324" t="s">
        <v>1058</v>
      </c>
      <c r="C399" s="324" t="s">
        <v>1059</v>
      </c>
      <c r="D399" s="322"/>
      <c r="E399" s="324" t="s">
        <v>672</v>
      </c>
    </row>
    <row r="400" spans="1:5" x14ac:dyDescent="0.3">
      <c r="A400" s="323" t="s">
        <v>6441</v>
      </c>
      <c r="B400" s="324" t="s">
        <v>6442</v>
      </c>
      <c r="C400" s="324" t="s">
        <v>6443</v>
      </c>
      <c r="D400" s="322" t="s">
        <v>5889</v>
      </c>
      <c r="E400" s="324" t="s">
        <v>672</v>
      </c>
    </row>
    <row r="401" spans="1:5" x14ac:dyDescent="0.3">
      <c r="A401" s="323" t="s">
        <v>6444</v>
      </c>
      <c r="B401" s="324" t="s">
        <v>5025</v>
      </c>
      <c r="C401" s="324" t="s">
        <v>5026</v>
      </c>
      <c r="D401" s="322" t="s">
        <v>5889</v>
      </c>
      <c r="E401" s="324" t="s">
        <v>672</v>
      </c>
    </row>
    <row r="402" spans="1:5" x14ac:dyDescent="0.3">
      <c r="A402" s="323" t="s">
        <v>6445</v>
      </c>
      <c r="B402" s="324" t="s">
        <v>4107</v>
      </c>
      <c r="C402" s="324" t="s">
        <v>4108</v>
      </c>
      <c r="D402" s="322"/>
      <c r="E402" s="324" t="s">
        <v>672</v>
      </c>
    </row>
    <row r="403" spans="1:5" x14ac:dyDescent="0.3">
      <c r="A403" s="323" t="s">
        <v>6446</v>
      </c>
      <c r="B403" s="324" t="s">
        <v>4109</v>
      </c>
      <c r="C403" s="324" t="s">
        <v>4110</v>
      </c>
      <c r="D403" s="322"/>
      <c r="E403" s="324" t="s">
        <v>672</v>
      </c>
    </row>
    <row r="404" spans="1:5" x14ac:dyDescent="0.3">
      <c r="A404" s="323" t="s">
        <v>6447</v>
      </c>
      <c r="B404" s="324" t="s">
        <v>4200</v>
      </c>
      <c r="C404" s="324" t="s">
        <v>4201</v>
      </c>
      <c r="D404" s="322"/>
      <c r="E404" s="324" t="s">
        <v>672</v>
      </c>
    </row>
    <row r="405" spans="1:5" x14ac:dyDescent="0.3">
      <c r="A405" s="323" t="s">
        <v>6448</v>
      </c>
      <c r="B405" s="324" t="s">
        <v>4115</v>
      </c>
      <c r="C405" s="324" t="s">
        <v>4116</v>
      </c>
      <c r="D405" s="322"/>
      <c r="E405" s="324" t="s">
        <v>672</v>
      </c>
    </row>
    <row r="406" spans="1:5" x14ac:dyDescent="0.3">
      <c r="A406" s="323" t="s">
        <v>6449</v>
      </c>
      <c r="B406" s="324" t="s">
        <v>6450</v>
      </c>
      <c r="C406" s="324" t="s">
        <v>6451</v>
      </c>
      <c r="D406" s="322" t="s">
        <v>5889</v>
      </c>
      <c r="E406" s="324" t="s">
        <v>672</v>
      </c>
    </row>
    <row r="407" spans="1:5" x14ac:dyDescent="0.3">
      <c r="A407" s="325" t="s">
        <v>6452</v>
      </c>
      <c r="B407" s="324" t="s">
        <v>3109</v>
      </c>
      <c r="C407" s="324" t="s">
        <v>3110</v>
      </c>
      <c r="D407" s="322"/>
      <c r="E407" s="324" t="s">
        <v>672</v>
      </c>
    </row>
    <row r="408" spans="1:5" x14ac:dyDescent="0.3">
      <c r="A408" s="323" t="s">
        <v>6453</v>
      </c>
      <c r="B408" s="324" t="s">
        <v>3808</v>
      </c>
      <c r="C408" s="324" t="s">
        <v>3809</v>
      </c>
      <c r="D408" s="322" t="s">
        <v>5889</v>
      </c>
      <c r="E408" s="324" t="s">
        <v>672</v>
      </c>
    </row>
    <row r="409" spans="1:5" x14ac:dyDescent="0.3">
      <c r="A409" s="323" t="s">
        <v>6454</v>
      </c>
      <c r="B409" s="324" t="s">
        <v>6455</v>
      </c>
      <c r="C409" s="324" t="s">
        <v>6456</v>
      </c>
      <c r="D409" s="322" t="s">
        <v>5889</v>
      </c>
      <c r="E409" s="324" t="s">
        <v>672</v>
      </c>
    </row>
    <row r="410" spans="1:5" x14ac:dyDescent="0.3">
      <c r="A410" s="323" t="s">
        <v>6457</v>
      </c>
      <c r="B410" s="324" t="s">
        <v>4426</v>
      </c>
      <c r="C410" s="324" t="s">
        <v>4427</v>
      </c>
      <c r="D410" s="322"/>
      <c r="E410" s="324" t="s">
        <v>672</v>
      </c>
    </row>
    <row r="411" spans="1:5" x14ac:dyDescent="0.3">
      <c r="A411" s="323" t="s">
        <v>6458</v>
      </c>
      <c r="B411" s="324" t="s">
        <v>2582</v>
      </c>
      <c r="C411" s="324" t="s">
        <v>2583</v>
      </c>
      <c r="D411" s="322"/>
      <c r="E411" s="324" t="s">
        <v>672</v>
      </c>
    </row>
    <row r="412" spans="1:5" x14ac:dyDescent="0.3">
      <c r="A412" s="323" t="s">
        <v>6459</v>
      </c>
      <c r="B412" s="324" t="s">
        <v>859</v>
      </c>
      <c r="C412" s="324" t="s">
        <v>6460</v>
      </c>
      <c r="D412" s="322" t="s">
        <v>5889</v>
      </c>
      <c r="E412" s="324" t="s">
        <v>672</v>
      </c>
    </row>
    <row r="413" spans="1:5" x14ac:dyDescent="0.3">
      <c r="A413" s="323" t="s">
        <v>6461</v>
      </c>
      <c r="B413" s="324" t="s">
        <v>1964</v>
      </c>
      <c r="C413" s="324" t="s">
        <v>1965</v>
      </c>
      <c r="D413" s="322"/>
      <c r="E413" s="324" t="s">
        <v>672</v>
      </c>
    </row>
    <row r="414" spans="1:5" x14ac:dyDescent="0.3">
      <c r="A414" s="323" t="s">
        <v>6462</v>
      </c>
      <c r="B414" s="324" t="s">
        <v>2760</v>
      </c>
      <c r="C414" s="324" t="s">
        <v>2761</v>
      </c>
      <c r="D414" s="322"/>
      <c r="E414" s="324" t="s">
        <v>672</v>
      </c>
    </row>
    <row r="415" spans="1:5" x14ac:dyDescent="0.3">
      <c r="A415" s="323" t="s">
        <v>6463</v>
      </c>
      <c r="B415" s="324" t="s">
        <v>6464</v>
      </c>
      <c r="C415" s="324" t="s">
        <v>6465</v>
      </c>
      <c r="D415" s="322" t="s">
        <v>5889</v>
      </c>
      <c r="E415" s="324" t="s">
        <v>672</v>
      </c>
    </row>
    <row r="416" spans="1:5" x14ac:dyDescent="0.3">
      <c r="A416" s="323" t="s">
        <v>6466</v>
      </c>
      <c r="B416" s="324" t="s">
        <v>1151</v>
      </c>
      <c r="C416" s="324" t="s">
        <v>1152</v>
      </c>
      <c r="D416" s="322" t="s">
        <v>5889</v>
      </c>
      <c r="E416" s="324" t="s">
        <v>672</v>
      </c>
    </row>
    <row r="417" spans="1:5" x14ac:dyDescent="0.3">
      <c r="A417" s="323" t="s">
        <v>6467</v>
      </c>
      <c r="B417" s="324" t="s">
        <v>3701</v>
      </c>
      <c r="C417" s="324" t="s">
        <v>3702</v>
      </c>
      <c r="D417" s="322"/>
      <c r="E417" s="324" t="s">
        <v>672</v>
      </c>
    </row>
    <row r="418" spans="1:5" x14ac:dyDescent="0.3">
      <c r="A418" s="323" t="s">
        <v>6468</v>
      </c>
      <c r="B418" s="324" t="s">
        <v>2659</v>
      </c>
      <c r="C418" s="324" t="s">
        <v>2660</v>
      </c>
      <c r="D418" s="322" t="s">
        <v>5889</v>
      </c>
      <c r="E418" s="324" t="s">
        <v>672</v>
      </c>
    </row>
    <row r="419" spans="1:5" x14ac:dyDescent="0.3">
      <c r="A419" s="323" t="s">
        <v>6469</v>
      </c>
      <c r="B419" s="324" t="s">
        <v>1060</v>
      </c>
      <c r="C419" s="324" t="s">
        <v>1061</v>
      </c>
      <c r="D419" s="322" t="s">
        <v>5889</v>
      </c>
      <c r="E419" s="324" t="s">
        <v>672</v>
      </c>
    </row>
    <row r="420" spans="1:5" x14ac:dyDescent="0.3">
      <c r="A420" s="323" t="s">
        <v>6470</v>
      </c>
      <c r="B420" s="324" t="s">
        <v>6471</v>
      </c>
      <c r="C420" s="324" t="s">
        <v>6472</v>
      </c>
      <c r="D420" s="322" t="s">
        <v>5889</v>
      </c>
      <c r="E420" s="324" t="s">
        <v>672</v>
      </c>
    </row>
    <row r="421" spans="1:5" x14ac:dyDescent="0.3">
      <c r="A421" s="323" t="s">
        <v>6473</v>
      </c>
      <c r="B421" s="324" t="s">
        <v>2762</v>
      </c>
      <c r="C421" s="324" t="s">
        <v>2763</v>
      </c>
      <c r="D421" s="322" t="s">
        <v>5889</v>
      </c>
      <c r="E421" s="324" t="s">
        <v>672</v>
      </c>
    </row>
    <row r="422" spans="1:5" x14ac:dyDescent="0.3">
      <c r="A422" s="323" t="s">
        <v>6474</v>
      </c>
      <c r="B422" s="324" t="s">
        <v>1062</v>
      </c>
      <c r="C422" s="324" t="s">
        <v>1063</v>
      </c>
      <c r="D422" s="322"/>
      <c r="E422" s="324" t="s">
        <v>672</v>
      </c>
    </row>
    <row r="423" spans="1:5" x14ac:dyDescent="0.3">
      <c r="A423" s="323" t="s">
        <v>6475</v>
      </c>
      <c r="B423" s="324" t="s">
        <v>2080</v>
      </c>
      <c r="C423" s="324" t="s">
        <v>2081</v>
      </c>
      <c r="D423" s="322"/>
      <c r="E423" s="324" t="s">
        <v>672</v>
      </c>
    </row>
    <row r="424" spans="1:5" x14ac:dyDescent="0.3">
      <c r="A424" s="323" t="s">
        <v>6476</v>
      </c>
      <c r="B424" s="324" t="s">
        <v>3294</v>
      </c>
      <c r="C424" s="324" t="s">
        <v>3295</v>
      </c>
      <c r="D424" s="322"/>
      <c r="E424" s="324" t="s">
        <v>672</v>
      </c>
    </row>
    <row r="425" spans="1:5" x14ac:dyDescent="0.3">
      <c r="A425" s="323" t="s">
        <v>6477</v>
      </c>
      <c r="B425" s="324" t="s">
        <v>4848</v>
      </c>
      <c r="C425" s="324" t="s">
        <v>4849</v>
      </c>
      <c r="D425" s="322"/>
      <c r="E425" s="324" t="s">
        <v>672</v>
      </c>
    </row>
    <row r="426" spans="1:5" x14ac:dyDescent="0.3">
      <c r="A426" s="323" t="s">
        <v>6478</v>
      </c>
      <c r="B426" s="324" t="s">
        <v>834</v>
      </c>
      <c r="C426" s="324" t="s">
        <v>835</v>
      </c>
      <c r="D426" s="322"/>
      <c r="E426" s="324" t="s">
        <v>672</v>
      </c>
    </row>
    <row r="427" spans="1:5" x14ac:dyDescent="0.3">
      <c r="A427" s="325" t="s">
        <v>6479</v>
      </c>
      <c r="B427" s="324" t="s">
        <v>2455</v>
      </c>
      <c r="C427" s="324" t="s">
        <v>2456</v>
      </c>
      <c r="D427" s="322"/>
      <c r="E427" s="324" t="s">
        <v>672</v>
      </c>
    </row>
    <row r="428" spans="1:5" x14ac:dyDescent="0.3">
      <c r="A428" s="323" t="s">
        <v>6480</v>
      </c>
      <c r="B428" s="324" t="s">
        <v>1714</v>
      </c>
      <c r="C428" s="324" t="s">
        <v>1715</v>
      </c>
      <c r="D428" s="322" t="s">
        <v>5889</v>
      </c>
      <c r="E428" s="324" t="s">
        <v>672</v>
      </c>
    </row>
    <row r="429" spans="1:5" x14ac:dyDescent="0.3">
      <c r="A429" s="323" t="s">
        <v>6481</v>
      </c>
      <c r="B429" s="324" t="s">
        <v>952</v>
      </c>
      <c r="C429" s="324" t="s">
        <v>953</v>
      </c>
      <c r="D429" s="322"/>
      <c r="E429" s="324" t="s">
        <v>672</v>
      </c>
    </row>
    <row r="430" spans="1:5" x14ac:dyDescent="0.3">
      <c r="A430" s="323" t="s">
        <v>6482</v>
      </c>
      <c r="B430" s="324" t="s">
        <v>3466</v>
      </c>
      <c r="C430" s="324" t="s">
        <v>3467</v>
      </c>
      <c r="D430" s="322" t="s">
        <v>5889</v>
      </c>
      <c r="E430" s="324" t="s">
        <v>672</v>
      </c>
    </row>
    <row r="431" spans="1:5" x14ac:dyDescent="0.3">
      <c r="A431" s="323" t="s">
        <v>6483</v>
      </c>
      <c r="B431" s="324" t="s">
        <v>3705</v>
      </c>
      <c r="C431" s="324" t="s">
        <v>3706</v>
      </c>
      <c r="D431" s="322"/>
      <c r="E431" s="324" t="s">
        <v>672</v>
      </c>
    </row>
    <row r="432" spans="1:5" x14ac:dyDescent="0.3">
      <c r="A432" s="323" t="s">
        <v>6484</v>
      </c>
      <c r="B432" s="324" t="s">
        <v>2663</v>
      </c>
      <c r="C432" s="324" t="s">
        <v>2664</v>
      </c>
      <c r="D432" s="322" t="s">
        <v>5889</v>
      </c>
      <c r="E432" s="324" t="s">
        <v>672</v>
      </c>
    </row>
    <row r="433" spans="1:5" x14ac:dyDescent="0.3">
      <c r="A433" s="323" t="s">
        <v>6485</v>
      </c>
      <c r="B433" s="324" t="s">
        <v>4932</v>
      </c>
      <c r="C433" s="324" t="s">
        <v>4933</v>
      </c>
      <c r="D433" s="322" t="s">
        <v>5889</v>
      </c>
      <c r="E433" s="324" t="s">
        <v>672</v>
      </c>
    </row>
    <row r="434" spans="1:5" x14ac:dyDescent="0.3">
      <c r="A434" s="323" t="s">
        <v>6486</v>
      </c>
      <c r="B434" s="324" t="s">
        <v>1593</v>
      </c>
      <c r="C434" s="324" t="s">
        <v>1594</v>
      </c>
      <c r="D434" s="322"/>
      <c r="E434" s="324" t="s">
        <v>672</v>
      </c>
    </row>
    <row r="435" spans="1:5" x14ac:dyDescent="0.3">
      <c r="A435" s="323" t="s">
        <v>6487</v>
      </c>
      <c r="B435" s="324" t="s">
        <v>1825</v>
      </c>
      <c r="C435" s="324" t="s">
        <v>1826</v>
      </c>
      <c r="D435" s="322" t="s">
        <v>5889</v>
      </c>
      <c r="E435" s="324" t="s">
        <v>672</v>
      </c>
    </row>
    <row r="436" spans="1:5" x14ac:dyDescent="0.3">
      <c r="A436" s="323" t="s">
        <v>6488</v>
      </c>
      <c r="B436" s="324" t="s">
        <v>2584</v>
      </c>
      <c r="C436" s="324" t="s">
        <v>2585</v>
      </c>
      <c r="D436" s="322"/>
      <c r="E436" s="324" t="s">
        <v>672</v>
      </c>
    </row>
    <row r="437" spans="1:5" x14ac:dyDescent="0.3">
      <c r="A437" s="323" t="s">
        <v>6489</v>
      </c>
      <c r="B437" s="324" t="s">
        <v>4317</v>
      </c>
      <c r="C437" s="324" t="s">
        <v>4318</v>
      </c>
      <c r="D437" s="322"/>
      <c r="E437" s="324" t="s">
        <v>672</v>
      </c>
    </row>
    <row r="438" spans="1:5" x14ac:dyDescent="0.3">
      <c r="A438" s="323" t="s">
        <v>6490</v>
      </c>
      <c r="B438" s="324" t="s">
        <v>4934</v>
      </c>
      <c r="C438" s="324" t="s">
        <v>4935</v>
      </c>
      <c r="D438" s="322" t="s">
        <v>5889</v>
      </c>
      <c r="E438" s="324" t="s">
        <v>672</v>
      </c>
    </row>
    <row r="439" spans="1:5" x14ac:dyDescent="0.3">
      <c r="A439" s="323" t="s">
        <v>6491</v>
      </c>
      <c r="B439" s="324" t="s">
        <v>1718</v>
      </c>
      <c r="C439" s="324" t="s">
        <v>1719</v>
      </c>
      <c r="D439" s="322"/>
      <c r="E439" s="324" t="s">
        <v>672</v>
      </c>
    </row>
    <row r="440" spans="1:5" x14ac:dyDescent="0.3">
      <c r="A440" s="323" t="s">
        <v>6492</v>
      </c>
      <c r="B440" s="324" t="s">
        <v>3984</v>
      </c>
      <c r="C440" s="324" t="s">
        <v>3985</v>
      </c>
      <c r="D440" s="322"/>
      <c r="E440" s="324" t="s">
        <v>672</v>
      </c>
    </row>
    <row r="441" spans="1:5" x14ac:dyDescent="0.3">
      <c r="A441" s="323" t="s">
        <v>6493</v>
      </c>
      <c r="B441" s="324" t="s">
        <v>5655</v>
      </c>
      <c r="C441" s="324" t="s">
        <v>6494</v>
      </c>
      <c r="D441" s="322"/>
      <c r="E441" s="324" t="s">
        <v>672</v>
      </c>
    </row>
    <row r="442" spans="1:5" x14ac:dyDescent="0.3">
      <c r="A442" s="323" t="s">
        <v>6495</v>
      </c>
      <c r="B442" s="324" t="s">
        <v>2892</v>
      </c>
      <c r="C442" s="324" t="s">
        <v>2893</v>
      </c>
      <c r="D442" s="322" t="s">
        <v>5889</v>
      </c>
      <c r="E442" s="324" t="s">
        <v>672</v>
      </c>
    </row>
    <row r="443" spans="1:5" x14ac:dyDescent="0.3">
      <c r="A443" s="323" t="s">
        <v>6496</v>
      </c>
      <c r="B443" s="324" t="s">
        <v>1064</v>
      </c>
      <c r="C443" s="324" t="s">
        <v>1065</v>
      </c>
      <c r="D443" s="322"/>
      <c r="E443" s="324" t="s">
        <v>672</v>
      </c>
    </row>
    <row r="444" spans="1:5" x14ac:dyDescent="0.3">
      <c r="A444" s="323" t="s">
        <v>6497</v>
      </c>
      <c r="B444" s="324" t="s">
        <v>4210</v>
      </c>
      <c r="C444" s="324" t="s">
        <v>4211</v>
      </c>
      <c r="D444" s="322"/>
      <c r="E444" s="324" t="s">
        <v>672</v>
      </c>
    </row>
    <row r="445" spans="1:5" x14ac:dyDescent="0.3">
      <c r="A445" s="323" t="s">
        <v>6498</v>
      </c>
      <c r="B445" s="324" t="s">
        <v>2588</v>
      </c>
      <c r="C445" s="324" t="s">
        <v>2589</v>
      </c>
      <c r="D445" s="322"/>
      <c r="E445" s="324" t="s">
        <v>672</v>
      </c>
    </row>
    <row r="446" spans="1:5" x14ac:dyDescent="0.3">
      <c r="A446" s="323" t="s">
        <v>6499</v>
      </c>
      <c r="B446" s="324" t="s">
        <v>2461</v>
      </c>
      <c r="C446" s="324" t="s">
        <v>2462</v>
      </c>
      <c r="D446" s="322"/>
      <c r="E446" s="324" t="s">
        <v>672</v>
      </c>
    </row>
    <row r="447" spans="1:5" x14ac:dyDescent="0.3">
      <c r="A447" s="323" t="s">
        <v>6500</v>
      </c>
      <c r="B447" s="324" t="s">
        <v>1829</v>
      </c>
      <c r="C447" s="324" t="s">
        <v>1830</v>
      </c>
      <c r="D447" s="322"/>
      <c r="E447" s="324" t="s">
        <v>672</v>
      </c>
    </row>
    <row r="448" spans="1:5" x14ac:dyDescent="0.3">
      <c r="A448" s="323" t="s">
        <v>6501</v>
      </c>
      <c r="B448" s="324" t="s">
        <v>1966</v>
      </c>
      <c r="C448" s="324" t="s">
        <v>1967</v>
      </c>
      <c r="D448" s="322"/>
      <c r="E448" s="324" t="s">
        <v>672</v>
      </c>
    </row>
    <row r="449" spans="1:5" x14ac:dyDescent="0.3">
      <c r="A449" s="323" t="s">
        <v>6502</v>
      </c>
      <c r="B449" s="324" t="s">
        <v>2084</v>
      </c>
      <c r="C449" s="324" t="s">
        <v>2085</v>
      </c>
      <c r="D449" s="322"/>
      <c r="E449" s="324" t="s">
        <v>672</v>
      </c>
    </row>
    <row r="450" spans="1:5" x14ac:dyDescent="0.3">
      <c r="A450" s="323" t="s">
        <v>6503</v>
      </c>
      <c r="B450" s="324" t="s">
        <v>2590</v>
      </c>
      <c r="C450" s="324" t="s">
        <v>2591</v>
      </c>
      <c r="D450" s="322" t="s">
        <v>5889</v>
      </c>
      <c r="E450" s="324" t="s">
        <v>672</v>
      </c>
    </row>
    <row r="451" spans="1:5" x14ac:dyDescent="0.3">
      <c r="A451" s="325" t="s">
        <v>6504</v>
      </c>
      <c r="B451" s="324" t="s">
        <v>1066</v>
      </c>
      <c r="C451" s="324" t="s">
        <v>1067</v>
      </c>
      <c r="D451" s="322" t="s">
        <v>5889</v>
      </c>
      <c r="E451" s="324" t="s">
        <v>672</v>
      </c>
    </row>
    <row r="452" spans="1:5" x14ac:dyDescent="0.3">
      <c r="A452" s="323" t="s">
        <v>6505</v>
      </c>
      <c r="B452" s="324" t="s">
        <v>6506</v>
      </c>
      <c r="C452" s="324" t="s">
        <v>6507</v>
      </c>
      <c r="D452" s="322"/>
      <c r="E452" s="324" t="s">
        <v>672</v>
      </c>
    </row>
    <row r="453" spans="1:5" x14ac:dyDescent="0.3">
      <c r="A453" s="323" t="s">
        <v>6508</v>
      </c>
      <c r="B453" s="324" t="s">
        <v>808</v>
      </c>
      <c r="C453" s="324" t="s">
        <v>809</v>
      </c>
      <c r="D453" s="322"/>
      <c r="E453" s="324" t="s">
        <v>672</v>
      </c>
    </row>
    <row r="454" spans="1:5" x14ac:dyDescent="0.3">
      <c r="A454" s="323" t="s">
        <v>6509</v>
      </c>
      <c r="B454" s="324" t="s">
        <v>4852</v>
      </c>
      <c r="C454" s="324" t="s">
        <v>4853</v>
      </c>
      <c r="D454" s="322"/>
      <c r="E454" s="324" t="s">
        <v>672</v>
      </c>
    </row>
    <row r="455" spans="1:5" x14ac:dyDescent="0.3">
      <c r="A455" s="323" t="s">
        <v>6510</v>
      </c>
      <c r="B455" s="324" t="s">
        <v>3707</v>
      </c>
      <c r="C455" s="324" t="s">
        <v>3708</v>
      </c>
      <c r="D455" s="322" t="s">
        <v>5889</v>
      </c>
      <c r="E455" s="324" t="s">
        <v>672</v>
      </c>
    </row>
    <row r="456" spans="1:5" x14ac:dyDescent="0.3">
      <c r="A456" s="323" t="s">
        <v>6511</v>
      </c>
      <c r="B456" s="324" t="s">
        <v>4212</v>
      </c>
      <c r="C456" s="324" t="s">
        <v>4213</v>
      </c>
      <c r="D456" s="322" t="s">
        <v>5889</v>
      </c>
      <c r="E456" s="324" t="s">
        <v>672</v>
      </c>
    </row>
    <row r="457" spans="1:5" x14ac:dyDescent="0.3">
      <c r="A457" s="323" t="s">
        <v>6512</v>
      </c>
      <c r="B457" s="324" t="s">
        <v>4212</v>
      </c>
      <c r="C457" s="324" t="s">
        <v>4213</v>
      </c>
      <c r="D457" s="322"/>
      <c r="E457" s="324" t="s">
        <v>672</v>
      </c>
    </row>
    <row r="458" spans="1:5" x14ac:dyDescent="0.3">
      <c r="A458" s="323" t="s">
        <v>6513</v>
      </c>
      <c r="B458" s="324" t="s">
        <v>1970</v>
      </c>
      <c r="C458" s="324" t="s">
        <v>1971</v>
      </c>
      <c r="D458" s="322"/>
      <c r="E458" s="324" t="s">
        <v>672</v>
      </c>
    </row>
    <row r="459" spans="1:5" x14ac:dyDescent="0.3">
      <c r="A459" s="323" t="s">
        <v>6514</v>
      </c>
      <c r="B459" s="324" t="s">
        <v>4216</v>
      </c>
      <c r="C459" s="324" t="s">
        <v>4217</v>
      </c>
      <c r="D459" s="322"/>
      <c r="E459" s="324" t="s">
        <v>672</v>
      </c>
    </row>
    <row r="460" spans="1:5" x14ac:dyDescent="0.3">
      <c r="A460" s="323" t="s">
        <v>6515</v>
      </c>
      <c r="B460" s="324" t="s">
        <v>4854</v>
      </c>
      <c r="C460" s="324" t="s">
        <v>4855</v>
      </c>
      <c r="D460" s="322"/>
      <c r="E460" s="324" t="s">
        <v>672</v>
      </c>
    </row>
    <row r="461" spans="1:5" x14ac:dyDescent="0.3">
      <c r="A461" s="323" t="s">
        <v>6516</v>
      </c>
      <c r="B461" s="324" t="s">
        <v>4856</v>
      </c>
      <c r="C461" s="324" t="s">
        <v>4857</v>
      </c>
      <c r="D461" s="322"/>
      <c r="E461" s="324" t="s">
        <v>672</v>
      </c>
    </row>
    <row r="462" spans="1:5" x14ac:dyDescent="0.3">
      <c r="A462" s="323" t="s">
        <v>6517</v>
      </c>
      <c r="B462" s="324" t="s">
        <v>6518</v>
      </c>
      <c r="C462" s="324" t="s">
        <v>6519</v>
      </c>
      <c r="D462" s="322"/>
      <c r="E462" s="324" t="s">
        <v>672</v>
      </c>
    </row>
    <row r="463" spans="1:5" x14ac:dyDescent="0.3">
      <c r="A463" s="323" t="s">
        <v>6520</v>
      </c>
      <c r="B463" s="324" t="s">
        <v>6521</v>
      </c>
      <c r="C463" s="324" t="s">
        <v>6522</v>
      </c>
      <c r="D463" s="322" t="s">
        <v>5889</v>
      </c>
      <c r="E463" s="324" t="s">
        <v>672</v>
      </c>
    </row>
    <row r="464" spans="1:5" x14ac:dyDescent="0.3">
      <c r="A464" s="323" t="s">
        <v>6523</v>
      </c>
      <c r="B464" s="324" t="s">
        <v>6524</v>
      </c>
      <c r="C464" s="324" t="s">
        <v>6525</v>
      </c>
      <c r="D464" s="322" t="s">
        <v>5889</v>
      </c>
      <c r="E464" s="324" t="s">
        <v>672</v>
      </c>
    </row>
    <row r="465" spans="1:5" x14ac:dyDescent="0.3">
      <c r="A465" s="323" t="s">
        <v>6526</v>
      </c>
      <c r="B465" s="324" t="s">
        <v>6527</v>
      </c>
      <c r="C465" s="324" t="s">
        <v>6528</v>
      </c>
      <c r="D465" s="322" t="s">
        <v>5889</v>
      </c>
      <c r="E465" s="324" t="s">
        <v>672</v>
      </c>
    </row>
    <row r="466" spans="1:5" x14ac:dyDescent="0.3">
      <c r="A466" s="323" t="s">
        <v>6529</v>
      </c>
      <c r="B466" s="324" t="s">
        <v>3407</v>
      </c>
      <c r="C466" s="324" t="s">
        <v>3408</v>
      </c>
      <c r="D466" s="322" t="s">
        <v>5889</v>
      </c>
      <c r="E466" s="324" t="s">
        <v>672</v>
      </c>
    </row>
    <row r="467" spans="1:5" x14ac:dyDescent="0.3">
      <c r="A467" s="325" t="s">
        <v>6530</v>
      </c>
      <c r="B467" s="324" t="s">
        <v>810</v>
      </c>
      <c r="C467" s="324" t="s">
        <v>811</v>
      </c>
      <c r="D467" s="322"/>
      <c r="E467" s="324" t="s">
        <v>672</v>
      </c>
    </row>
    <row r="468" spans="1:5" x14ac:dyDescent="0.3">
      <c r="A468" s="323" t="s">
        <v>6531</v>
      </c>
      <c r="B468" s="324" t="s">
        <v>3381</v>
      </c>
      <c r="C468" s="324" t="s">
        <v>3382</v>
      </c>
      <c r="D468" s="322" t="s">
        <v>5889</v>
      </c>
      <c r="E468" s="324" t="s">
        <v>672</v>
      </c>
    </row>
    <row r="469" spans="1:5" x14ac:dyDescent="0.3">
      <c r="A469" s="323" t="s">
        <v>6532</v>
      </c>
      <c r="B469" s="324" t="s">
        <v>3381</v>
      </c>
      <c r="C469" s="324" t="s">
        <v>3382</v>
      </c>
      <c r="D469" s="322"/>
      <c r="E469" s="324" t="s">
        <v>672</v>
      </c>
    </row>
    <row r="470" spans="1:5" x14ac:dyDescent="0.3">
      <c r="A470" s="323" t="s">
        <v>6533</v>
      </c>
      <c r="B470" s="324" t="s">
        <v>4436</v>
      </c>
      <c r="C470" s="324" t="s">
        <v>4437</v>
      </c>
      <c r="D470" s="322" t="s">
        <v>5889</v>
      </c>
      <c r="E470" s="324" t="s">
        <v>672</v>
      </c>
    </row>
    <row r="471" spans="1:5" x14ac:dyDescent="0.3">
      <c r="A471" s="323" t="s">
        <v>6534</v>
      </c>
      <c r="B471" s="324" t="s">
        <v>2088</v>
      </c>
      <c r="C471" s="324" t="s">
        <v>2089</v>
      </c>
      <c r="D471" s="322"/>
      <c r="E471" s="324" t="s">
        <v>672</v>
      </c>
    </row>
    <row r="472" spans="1:5" x14ac:dyDescent="0.3">
      <c r="A472" s="325" t="s">
        <v>6535</v>
      </c>
      <c r="B472" s="324" t="s">
        <v>885</v>
      </c>
      <c r="C472" s="324" t="s">
        <v>886</v>
      </c>
      <c r="D472" s="322"/>
      <c r="E472" s="324" t="s">
        <v>672</v>
      </c>
    </row>
    <row r="473" spans="1:5" x14ac:dyDescent="0.3">
      <c r="A473" s="323" t="s">
        <v>6536</v>
      </c>
      <c r="B473" s="324" t="s">
        <v>1345</v>
      </c>
      <c r="C473" s="324" t="s">
        <v>1346</v>
      </c>
      <c r="D473" s="322" t="s">
        <v>5889</v>
      </c>
      <c r="E473" s="324" t="s">
        <v>672</v>
      </c>
    </row>
    <row r="474" spans="1:5" x14ac:dyDescent="0.3">
      <c r="A474" s="323" t="s">
        <v>6537</v>
      </c>
      <c r="B474" s="324" t="s">
        <v>6538</v>
      </c>
      <c r="C474" s="324" t="s">
        <v>6539</v>
      </c>
      <c r="D474" s="322"/>
      <c r="E474" s="324" t="s">
        <v>672</v>
      </c>
    </row>
    <row r="475" spans="1:5" x14ac:dyDescent="0.3">
      <c r="A475" s="323" t="s">
        <v>6540</v>
      </c>
      <c r="B475" s="324" t="s">
        <v>4858</v>
      </c>
      <c r="C475" s="324" t="s">
        <v>4859</v>
      </c>
      <c r="D475" s="322" t="s">
        <v>5889</v>
      </c>
      <c r="E475" s="324" t="s">
        <v>672</v>
      </c>
    </row>
    <row r="476" spans="1:5" x14ac:dyDescent="0.3">
      <c r="A476" s="323" t="s">
        <v>6541</v>
      </c>
      <c r="B476" s="324" t="s">
        <v>2321</v>
      </c>
      <c r="C476" s="324" t="s">
        <v>2322</v>
      </c>
      <c r="D476" s="322"/>
      <c r="E476" s="324" t="s">
        <v>672</v>
      </c>
    </row>
    <row r="477" spans="1:5" x14ac:dyDescent="0.3">
      <c r="A477" s="323" t="s">
        <v>6542</v>
      </c>
      <c r="B477" s="324" t="s">
        <v>6543</v>
      </c>
      <c r="C477" s="324" t="s">
        <v>6544</v>
      </c>
      <c r="D477" s="322" t="s">
        <v>5889</v>
      </c>
      <c r="E477" s="324" t="s">
        <v>672</v>
      </c>
    </row>
    <row r="478" spans="1:5" x14ac:dyDescent="0.3">
      <c r="A478" s="323" t="s">
        <v>6545</v>
      </c>
      <c r="B478" s="324" t="s">
        <v>5653</v>
      </c>
      <c r="C478" s="324" t="s">
        <v>6546</v>
      </c>
      <c r="D478" s="322"/>
      <c r="E478" s="324" t="s">
        <v>672</v>
      </c>
    </row>
    <row r="479" spans="1:5" x14ac:dyDescent="0.3">
      <c r="A479" s="323" t="s">
        <v>6547</v>
      </c>
      <c r="B479" s="324" t="s">
        <v>3169</v>
      </c>
      <c r="C479" s="324" t="s">
        <v>3170</v>
      </c>
      <c r="D479" s="322" t="s">
        <v>5889</v>
      </c>
      <c r="E479" s="324" t="s">
        <v>672</v>
      </c>
    </row>
    <row r="480" spans="1:5" x14ac:dyDescent="0.3">
      <c r="A480" s="323" t="s">
        <v>6548</v>
      </c>
      <c r="B480" s="324" t="s">
        <v>6549</v>
      </c>
      <c r="C480" s="324" t="s">
        <v>6550</v>
      </c>
      <c r="D480" s="322" t="s">
        <v>5889</v>
      </c>
      <c r="E480" s="324" t="s">
        <v>672</v>
      </c>
    </row>
    <row r="481" spans="1:5" x14ac:dyDescent="0.3">
      <c r="A481" s="323" t="s">
        <v>6551</v>
      </c>
      <c r="B481" s="324" t="s">
        <v>2669</v>
      </c>
      <c r="C481" s="324" t="s">
        <v>2670</v>
      </c>
      <c r="D481" s="322"/>
      <c r="E481" s="324" t="s">
        <v>672</v>
      </c>
    </row>
    <row r="482" spans="1:5" x14ac:dyDescent="0.3">
      <c r="A482" s="323" t="s">
        <v>6552</v>
      </c>
      <c r="B482" s="324" t="s">
        <v>2671</v>
      </c>
      <c r="C482" s="324" t="s">
        <v>2672</v>
      </c>
      <c r="D482" s="322" t="s">
        <v>5889</v>
      </c>
      <c r="E482" s="324" t="s">
        <v>672</v>
      </c>
    </row>
    <row r="483" spans="1:5" x14ac:dyDescent="0.3">
      <c r="A483" s="323" t="s">
        <v>6553</v>
      </c>
      <c r="B483" s="324" t="s">
        <v>5029</v>
      </c>
      <c r="C483" s="324" t="s">
        <v>5030</v>
      </c>
      <c r="D483" s="322"/>
      <c r="E483" s="324" t="s">
        <v>672</v>
      </c>
    </row>
    <row r="484" spans="1:5" x14ac:dyDescent="0.3">
      <c r="A484" s="323" t="s">
        <v>6554</v>
      </c>
      <c r="B484" s="324" t="s">
        <v>2195</v>
      </c>
      <c r="C484" s="324" t="s">
        <v>2196</v>
      </c>
      <c r="D484" s="322"/>
      <c r="E484" s="324" t="s">
        <v>672</v>
      </c>
    </row>
    <row r="485" spans="1:5" x14ac:dyDescent="0.3">
      <c r="A485" s="323" t="s">
        <v>6555</v>
      </c>
      <c r="B485" s="324" t="s">
        <v>5031</v>
      </c>
      <c r="C485" s="324" t="s">
        <v>5032</v>
      </c>
      <c r="D485" s="322"/>
      <c r="E485" s="324" t="s">
        <v>672</v>
      </c>
    </row>
    <row r="486" spans="1:5" x14ac:dyDescent="0.3">
      <c r="A486" s="323" t="s">
        <v>6556</v>
      </c>
      <c r="B486" s="324" t="s">
        <v>2043</v>
      </c>
      <c r="C486" s="324" t="s">
        <v>2044</v>
      </c>
      <c r="D486" s="322"/>
      <c r="E486" s="324" t="s">
        <v>672</v>
      </c>
    </row>
    <row r="487" spans="1:5" x14ac:dyDescent="0.3">
      <c r="A487" s="323" t="s">
        <v>6557</v>
      </c>
      <c r="B487" s="324" t="s">
        <v>6558</v>
      </c>
      <c r="C487" s="324" t="s">
        <v>6559</v>
      </c>
      <c r="D487" s="322"/>
      <c r="E487" s="324" t="s">
        <v>672</v>
      </c>
    </row>
    <row r="488" spans="1:5" x14ac:dyDescent="0.3">
      <c r="A488" s="323" t="s">
        <v>6560</v>
      </c>
      <c r="B488" s="324" t="s">
        <v>2467</v>
      </c>
      <c r="C488" s="324" t="s">
        <v>2468</v>
      </c>
      <c r="D488" s="322"/>
      <c r="E488" s="324" t="s">
        <v>672</v>
      </c>
    </row>
    <row r="489" spans="1:5" x14ac:dyDescent="0.3">
      <c r="A489" s="323" t="s">
        <v>6561</v>
      </c>
      <c r="B489" s="324" t="s">
        <v>4860</v>
      </c>
      <c r="C489" s="324" t="s">
        <v>4861</v>
      </c>
      <c r="D489" s="322" t="s">
        <v>5889</v>
      </c>
      <c r="E489" s="324" t="s">
        <v>672</v>
      </c>
    </row>
    <row r="490" spans="1:5" x14ac:dyDescent="0.3">
      <c r="A490" s="323" t="s">
        <v>6562</v>
      </c>
      <c r="B490" s="324" t="s">
        <v>4547</v>
      </c>
      <c r="C490" s="324" t="s">
        <v>4548</v>
      </c>
      <c r="D490" s="322"/>
      <c r="E490" s="324" t="s">
        <v>672</v>
      </c>
    </row>
    <row r="491" spans="1:5" x14ac:dyDescent="0.3">
      <c r="A491" s="323" t="s">
        <v>6563</v>
      </c>
      <c r="B491" s="324" t="s">
        <v>1421</v>
      </c>
      <c r="C491" s="324" t="s">
        <v>1422</v>
      </c>
      <c r="D491" s="322"/>
      <c r="E491" s="324" t="s">
        <v>672</v>
      </c>
    </row>
    <row r="492" spans="1:5" x14ac:dyDescent="0.3">
      <c r="A492" s="323" t="s">
        <v>6564</v>
      </c>
      <c r="B492" s="324" t="s">
        <v>3549</v>
      </c>
      <c r="C492" s="324" t="s">
        <v>3550</v>
      </c>
      <c r="D492" s="322"/>
      <c r="E492" s="324" t="s">
        <v>672</v>
      </c>
    </row>
    <row r="493" spans="1:5" x14ac:dyDescent="0.3">
      <c r="A493" s="323" t="s">
        <v>6565</v>
      </c>
      <c r="B493" s="324" t="s">
        <v>1839</v>
      </c>
      <c r="C493" s="324" t="s">
        <v>1840</v>
      </c>
      <c r="D493" s="322" t="s">
        <v>5889</v>
      </c>
      <c r="E493" s="324" t="s">
        <v>672</v>
      </c>
    </row>
    <row r="494" spans="1:5" x14ac:dyDescent="0.3">
      <c r="A494" s="323" t="s">
        <v>6566</v>
      </c>
      <c r="B494" s="324" t="s">
        <v>3828</v>
      </c>
      <c r="C494" s="324" t="s">
        <v>3829</v>
      </c>
      <c r="D494" s="322"/>
      <c r="E494" s="324" t="s">
        <v>672</v>
      </c>
    </row>
    <row r="495" spans="1:5" x14ac:dyDescent="0.3">
      <c r="A495" s="323" t="s">
        <v>6567</v>
      </c>
      <c r="B495" s="324" t="s">
        <v>3830</v>
      </c>
      <c r="C495" s="324" t="s">
        <v>3831</v>
      </c>
      <c r="D495" s="322" t="s">
        <v>5889</v>
      </c>
      <c r="E495" s="324" t="s">
        <v>672</v>
      </c>
    </row>
    <row r="496" spans="1:5" x14ac:dyDescent="0.3">
      <c r="A496" s="325" t="s">
        <v>6568</v>
      </c>
      <c r="B496" s="324" t="s">
        <v>3830</v>
      </c>
      <c r="C496" s="324" t="s">
        <v>3831</v>
      </c>
      <c r="D496" s="322"/>
      <c r="E496" s="324" t="s">
        <v>672</v>
      </c>
    </row>
    <row r="497" spans="1:5" x14ac:dyDescent="0.3">
      <c r="A497" s="323" t="s">
        <v>6569</v>
      </c>
      <c r="B497" s="324" t="s">
        <v>4672</v>
      </c>
      <c r="C497" s="324" t="s">
        <v>4673</v>
      </c>
      <c r="D497" s="322" t="s">
        <v>5889</v>
      </c>
      <c r="E497" s="324" t="s">
        <v>672</v>
      </c>
    </row>
    <row r="498" spans="1:5" x14ac:dyDescent="0.3">
      <c r="A498" s="323" t="s">
        <v>6570</v>
      </c>
      <c r="B498" s="324" t="s">
        <v>4549</v>
      </c>
      <c r="C498" s="324" t="s">
        <v>4550</v>
      </c>
      <c r="D498" s="322" t="s">
        <v>5889</v>
      </c>
      <c r="E498" s="324" t="s">
        <v>672</v>
      </c>
    </row>
    <row r="499" spans="1:5" x14ac:dyDescent="0.3">
      <c r="A499" s="323" t="s">
        <v>6571</v>
      </c>
      <c r="B499" s="324" t="s">
        <v>4940</v>
      </c>
      <c r="C499" s="324" t="s">
        <v>4941</v>
      </c>
      <c r="D499" s="322" t="s">
        <v>5889</v>
      </c>
      <c r="E499" s="324" t="s">
        <v>672</v>
      </c>
    </row>
    <row r="500" spans="1:5" x14ac:dyDescent="0.3">
      <c r="A500" s="323" t="s">
        <v>6572</v>
      </c>
      <c r="B500" s="324" t="s">
        <v>4862</v>
      </c>
      <c r="C500" s="324" t="s">
        <v>4863</v>
      </c>
      <c r="D500" s="322" t="s">
        <v>5889</v>
      </c>
      <c r="E500" s="324" t="s">
        <v>672</v>
      </c>
    </row>
    <row r="501" spans="1:5" x14ac:dyDescent="0.3">
      <c r="A501" s="323" t="s">
        <v>6573</v>
      </c>
      <c r="B501" s="324" t="s">
        <v>1225</v>
      </c>
      <c r="C501" s="324" t="s">
        <v>1226</v>
      </c>
      <c r="D501" s="322"/>
      <c r="E501" s="324" t="s">
        <v>672</v>
      </c>
    </row>
    <row r="502" spans="1:5" x14ac:dyDescent="0.3">
      <c r="A502" s="323" t="s">
        <v>6574</v>
      </c>
      <c r="B502" s="324" t="s">
        <v>6575</v>
      </c>
      <c r="C502" s="324" t="s">
        <v>6576</v>
      </c>
      <c r="D502" s="322"/>
      <c r="E502" s="324" t="s">
        <v>672</v>
      </c>
    </row>
    <row r="503" spans="1:5" x14ac:dyDescent="0.3">
      <c r="A503" s="323" t="s">
        <v>6577</v>
      </c>
      <c r="B503" s="324" t="s">
        <v>2199</v>
      </c>
      <c r="C503" s="324" t="s">
        <v>2200</v>
      </c>
      <c r="D503" s="322" t="s">
        <v>5889</v>
      </c>
      <c r="E503" s="324" t="s">
        <v>672</v>
      </c>
    </row>
    <row r="504" spans="1:5" x14ac:dyDescent="0.3">
      <c r="A504" s="323" t="s">
        <v>6578</v>
      </c>
      <c r="B504" s="324" t="s">
        <v>1976</v>
      </c>
      <c r="C504" s="324" t="s">
        <v>1977</v>
      </c>
      <c r="D504" s="322"/>
      <c r="E504" s="324" t="s">
        <v>672</v>
      </c>
    </row>
    <row r="505" spans="1:5" x14ac:dyDescent="0.3">
      <c r="A505" s="323" t="s">
        <v>6579</v>
      </c>
      <c r="B505" s="324" t="s">
        <v>3015</v>
      </c>
      <c r="C505" s="324" t="s">
        <v>3016</v>
      </c>
      <c r="D505" s="322"/>
      <c r="E505" s="324" t="s">
        <v>672</v>
      </c>
    </row>
    <row r="506" spans="1:5" x14ac:dyDescent="0.3">
      <c r="A506" s="323" t="s">
        <v>6580</v>
      </c>
      <c r="B506" s="324" t="s">
        <v>6581</v>
      </c>
      <c r="C506" s="324" t="s">
        <v>6582</v>
      </c>
      <c r="D506" s="322" t="s">
        <v>5889</v>
      </c>
      <c r="E506" s="324" t="s">
        <v>672</v>
      </c>
    </row>
    <row r="507" spans="1:5" x14ac:dyDescent="0.3">
      <c r="A507" s="323" t="s">
        <v>6583</v>
      </c>
      <c r="B507" s="324" t="s">
        <v>6584</v>
      </c>
      <c r="C507" s="324" t="s">
        <v>6585</v>
      </c>
      <c r="D507" s="322" t="s">
        <v>5889</v>
      </c>
      <c r="E507" s="324" t="s">
        <v>672</v>
      </c>
    </row>
    <row r="508" spans="1:5" x14ac:dyDescent="0.3">
      <c r="A508" s="323" t="s">
        <v>6586</v>
      </c>
      <c r="B508" s="324" t="s">
        <v>4680</v>
      </c>
      <c r="C508" s="324" t="s">
        <v>4681</v>
      </c>
      <c r="D508" s="322"/>
      <c r="E508" s="324" t="s">
        <v>672</v>
      </c>
    </row>
    <row r="509" spans="1:5" x14ac:dyDescent="0.3">
      <c r="A509" s="323" t="s">
        <v>6587</v>
      </c>
      <c r="B509" s="324" t="s">
        <v>1175</v>
      </c>
      <c r="C509" s="324" t="s">
        <v>1176</v>
      </c>
      <c r="D509" s="322"/>
      <c r="E509" s="324" t="s">
        <v>672</v>
      </c>
    </row>
    <row r="510" spans="1:5" x14ac:dyDescent="0.3">
      <c r="A510" s="323" t="s">
        <v>6588</v>
      </c>
      <c r="B510" s="324" t="s">
        <v>6589</v>
      </c>
      <c r="C510" s="324" t="s">
        <v>6590</v>
      </c>
      <c r="D510" s="322" t="s">
        <v>5889</v>
      </c>
      <c r="E510" s="324" t="s">
        <v>672</v>
      </c>
    </row>
    <row r="511" spans="1:5" x14ac:dyDescent="0.3">
      <c r="A511" s="323" t="s">
        <v>6591</v>
      </c>
      <c r="B511" s="324" t="s">
        <v>2090</v>
      </c>
      <c r="C511" s="324" t="s">
        <v>2091</v>
      </c>
      <c r="D511" s="322"/>
      <c r="E511" s="324" t="s">
        <v>672</v>
      </c>
    </row>
    <row r="512" spans="1:5" x14ac:dyDescent="0.3">
      <c r="A512" s="323" t="s">
        <v>6592</v>
      </c>
      <c r="B512" s="324" t="s">
        <v>2090</v>
      </c>
      <c r="C512" s="324" t="s">
        <v>2091</v>
      </c>
      <c r="D512" s="322"/>
      <c r="E512" s="324" t="s">
        <v>672</v>
      </c>
    </row>
    <row r="513" spans="1:5" x14ac:dyDescent="0.3">
      <c r="A513" s="325" t="s">
        <v>6593</v>
      </c>
      <c r="B513" s="324" t="s">
        <v>1595</v>
      </c>
      <c r="C513" s="324" t="s">
        <v>1596</v>
      </c>
      <c r="D513" s="322"/>
      <c r="E513" s="324" t="s">
        <v>672</v>
      </c>
    </row>
    <row r="514" spans="1:5" x14ac:dyDescent="0.3">
      <c r="A514" s="323" t="s">
        <v>6594</v>
      </c>
      <c r="B514" s="324" t="s">
        <v>6595</v>
      </c>
      <c r="C514" s="324" t="s">
        <v>6596</v>
      </c>
      <c r="D514" s="322"/>
      <c r="E514" s="324" t="s">
        <v>672</v>
      </c>
    </row>
    <row r="515" spans="1:5" x14ac:dyDescent="0.3">
      <c r="A515" s="323" t="s">
        <v>6597</v>
      </c>
      <c r="B515" s="324" t="s">
        <v>4230</v>
      </c>
      <c r="C515" s="324" t="s">
        <v>4231</v>
      </c>
      <c r="D515" s="322"/>
      <c r="E515" s="324" t="s">
        <v>672</v>
      </c>
    </row>
    <row r="516" spans="1:5" x14ac:dyDescent="0.3">
      <c r="A516" s="323" t="s">
        <v>6598</v>
      </c>
      <c r="B516" s="324" t="s">
        <v>3119</v>
      </c>
      <c r="C516" s="324" t="s">
        <v>3120</v>
      </c>
      <c r="D516" s="322" t="s">
        <v>5889</v>
      </c>
      <c r="E516" s="324" t="s">
        <v>672</v>
      </c>
    </row>
    <row r="517" spans="1:5" x14ac:dyDescent="0.3">
      <c r="A517" s="323" t="s">
        <v>6599</v>
      </c>
      <c r="B517" s="324" t="s">
        <v>4682</v>
      </c>
      <c r="C517" s="324" t="s">
        <v>6600</v>
      </c>
      <c r="D517" s="322"/>
      <c r="E517" s="324" t="s">
        <v>672</v>
      </c>
    </row>
    <row r="518" spans="1:5" x14ac:dyDescent="0.3">
      <c r="A518" s="323" t="s">
        <v>6601</v>
      </c>
      <c r="B518" s="324" t="s">
        <v>1978</v>
      </c>
      <c r="C518" s="324" t="s">
        <v>1979</v>
      </c>
      <c r="D518" s="322" t="s">
        <v>5889</v>
      </c>
      <c r="E518" s="324" t="s">
        <v>672</v>
      </c>
    </row>
    <row r="519" spans="1:5" x14ac:dyDescent="0.3">
      <c r="A519" s="323" t="s">
        <v>6602</v>
      </c>
      <c r="B519" s="324" t="s">
        <v>6603</v>
      </c>
      <c r="C519" s="324" t="s">
        <v>6604</v>
      </c>
      <c r="D519" s="322" t="s">
        <v>5889</v>
      </c>
      <c r="E519" s="324" t="s">
        <v>672</v>
      </c>
    </row>
    <row r="520" spans="1:5" x14ac:dyDescent="0.3">
      <c r="A520" s="323" t="s">
        <v>6605</v>
      </c>
      <c r="B520" s="324" t="s">
        <v>889</v>
      </c>
      <c r="C520" s="324" t="s">
        <v>6606</v>
      </c>
      <c r="D520" s="322" t="s">
        <v>5889</v>
      </c>
      <c r="E520" s="324" t="s">
        <v>672</v>
      </c>
    </row>
    <row r="521" spans="1:5" x14ac:dyDescent="0.3">
      <c r="A521" s="323" t="s">
        <v>6607</v>
      </c>
      <c r="B521" s="324" t="s">
        <v>4329</v>
      </c>
      <c r="C521" s="324" t="s">
        <v>4330</v>
      </c>
      <c r="D521" s="322" t="s">
        <v>5889</v>
      </c>
      <c r="E521" s="324" t="s">
        <v>672</v>
      </c>
    </row>
    <row r="522" spans="1:5" x14ac:dyDescent="0.3">
      <c r="A522" s="323" t="s">
        <v>6608</v>
      </c>
      <c r="B522" s="324" t="s">
        <v>4783</v>
      </c>
      <c r="C522" s="324" t="s">
        <v>4784</v>
      </c>
      <c r="D522" s="322"/>
      <c r="E522" s="324" t="s">
        <v>672</v>
      </c>
    </row>
    <row r="523" spans="1:5" x14ac:dyDescent="0.3">
      <c r="A523" s="325" t="s">
        <v>6609</v>
      </c>
      <c r="B523" s="324" t="s">
        <v>3480</v>
      </c>
      <c r="C523" s="324" t="s">
        <v>3481</v>
      </c>
      <c r="D523" s="322"/>
      <c r="E523" s="324" t="s">
        <v>672</v>
      </c>
    </row>
    <row r="524" spans="1:5" x14ac:dyDescent="0.3">
      <c r="A524" s="323" t="s">
        <v>6610</v>
      </c>
      <c r="B524" s="324" t="s">
        <v>4864</v>
      </c>
      <c r="C524" s="324" t="s">
        <v>4865</v>
      </c>
      <c r="D524" s="322" t="s">
        <v>5889</v>
      </c>
      <c r="E524" s="324" t="s">
        <v>672</v>
      </c>
    </row>
    <row r="525" spans="1:5" x14ac:dyDescent="0.3">
      <c r="A525" s="325" t="s">
        <v>6611</v>
      </c>
      <c r="B525" s="324" t="s">
        <v>4946</v>
      </c>
      <c r="C525" s="324" t="s">
        <v>4947</v>
      </c>
      <c r="D525" s="322"/>
      <c r="E525" s="324" t="s">
        <v>672</v>
      </c>
    </row>
    <row r="526" spans="1:5" x14ac:dyDescent="0.3">
      <c r="A526" s="325" t="s">
        <v>6612</v>
      </c>
      <c r="B526" s="324" t="s">
        <v>964</v>
      </c>
      <c r="C526" s="324" t="s">
        <v>965</v>
      </c>
      <c r="D526" s="322"/>
      <c r="E526" s="324" t="s">
        <v>672</v>
      </c>
    </row>
    <row r="527" spans="1:5" x14ac:dyDescent="0.3">
      <c r="A527" s="323" t="s">
        <v>6613</v>
      </c>
      <c r="B527" s="324" t="s">
        <v>2473</v>
      </c>
      <c r="C527" s="324" t="s">
        <v>2474</v>
      </c>
      <c r="D527" s="322"/>
      <c r="E527" s="324" t="s">
        <v>672</v>
      </c>
    </row>
    <row r="528" spans="1:5" x14ac:dyDescent="0.3">
      <c r="A528" s="323" t="s">
        <v>6614</v>
      </c>
      <c r="B528" s="324" t="s">
        <v>3020</v>
      </c>
      <c r="C528" s="324" t="s">
        <v>3021</v>
      </c>
      <c r="D528" s="322" t="s">
        <v>5889</v>
      </c>
      <c r="E528" s="324" t="s">
        <v>672</v>
      </c>
    </row>
    <row r="529" spans="1:5" x14ac:dyDescent="0.3">
      <c r="A529" s="323" t="s">
        <v>6615</v>
      </c>
      <c r="B529" s="324" t="s">
        <v>5037</v>
      </c>
      <c r="C529" s="324" t="s">
        <v>5038</v>
      </c>
      <c r="D529" s="322"/>
      <c r="E529" s="324" t="s">
        <v>672</v>
      </c>
    </row>
    <row r="530" spans="1:5" x14ac:dyDescent="0.3">
      <c r="A530" s="323" t="s">
        <v>6616</v>
      </c>
      <c r="B530" s="324" t="s">
        <v>4232</v>
      </c>
      <c r="C530" s="324" t="s">
        <v>4233</v>
      </c>
      <c r="D530" s="322" t="s">
        <v>5889</v>
      </c>
      <c r="E530" s="324" t="s">
        <v>672</v>
      </c>
    </row>
    <row r="531" spans="1:5" x14ac:dyDescent="0.3">
      <c r="A531" s="323" t="s">
        <v>6617</v>
      </c>
      <c r="B531" s="324" t="s">
        <v>3123</v>
      </c>
      <c r="C531" s="324" t="s">
        <v>6618</v>
      </c>
      <c r="D531" s="322"/>
      <c r="E531" s="324" t="s">
        <v>672</v>
      </c>
    </row>
    <row r="532" spans="1:5" x14ac:dyDescent="0.3">
      <c r="A532" s="323" t="s">
        <v>6619</v>
      </c>
      <c r="B532" s="324" t="s">
        <v>2096</v>
      </c>
      <c r="C532" s="324" t="s">
        <v>2097</v>
      </c>
      <c r="D532" s="322" t="s">
        <v>5889</v>
      </c>
      <c r="E532" s="324" t="s">
        <v>672</v>
      </c>
    </row>
    <row r="533" spans="1:5" x14ac:dyDescent="0.3">
      <c r="A533" s="323" t="s">
        <v>6620</v>
      </c>
      <c r="B533" s="324" t="s">
        <v>1982</v>
      </c>
      <c r="C533" s="324" t="s">
        <v>1983</v>
      </c>
      <c r="D533" s="322"/>
      <c r="E533" s="324" t="s">
        <v>672</v>
      </c>
    </row>
    <row r="534" spans="1:5" x14ac:dyDescent="0.3">
      <c r="A534" s="323" t="s">
        <v>6621</v>
      </c>
      <c r="B534" s="324" t="s">
        <v>2325</v>
      </c>
      <c r="C534" s="324" t="s">
        <v>2326</v>
      </c>
      <c r="D534" s="322"/>
      <c r="E534" s="324" t="s">
        <v>672</v>
      </c>
    </row>
    <row r="535" spans="1:5" x14ac:dyDescent="0.3">
      <c r="A535" s="323" t="s">
        <v>6622</v>
      </c>
      <c r="B535" s="324" t="s">
        <v>4555</v>
      </c>
      <c r="C535" s="324" t="s">
        <v>4556</v>
      </c>
      <c r="D535" s="322"/>
      <c r="E535" s="324" t="s">
        <v>672</v>
      </c>
    </row>
    <row r="536" spans="1:5" x14ac:dyDescent="0.3">
      <c r="A536" s="323" t="s">
        <v>6623</v>
      </c>
      <c r="B536" s="324" t="s">
        <v>3024</v>
      </c>
      <c r="C536" s="324" t="s">
        <v>3025</v>
      </c>
      <c r="D536" s="322" t="s">
        <v>5889</v>
      </c>
      <c r="E536" s="324" t="s">
        <v>672</v>
      </c>
    </row>
    <row r="537" spans="1:5" x14ac:dyDescent="0.3">
      <c r="A537" s="323" t="s">
        <v>6624</v>
      </c>
      <c r="B537" s="324" t="s">
        <v>3024</v>
      </c>
      <c r="C537" s="324" t="s">
        <v>3025</v>
      </c>
      <c r="D537" s="322"/>
      <c r="E537" s="324" t="s">
        <v>672</v>
      </c>
    </row>
    <row r="538" spans="1:5" x14ac:dyDescent="0.3">
      <c r="A538" s="323" t="s">
        <v>6625</v>
      </c>
      <c r="B538" s="324" t="s">
        <v>2039</v>
      </c>
      <c r="C538" s="324" t="s">
        <v>2040</v>
      </c>
      <c r="D538" s="322"/>
      <c r="E538" s="324" t="s">
        <v>672</v>
      </c>
    </row>
    <row r="539" spans="1:5" x14ac:dyDescent="0.3">
      <c r="A539" s="323" t="s">
        <v>6626</v>
      </c>
      <c r="B539" s="324" t="s">
        <v>2100</v>
      </c>
      <c r="C539" s="324" t="s">
        <v>2101</v>
      </c>
      <c r="D539" s="322" t="s">
        <v>5889</v>
      </c>
      <c r="E539" s="324" t="s">
        <v>672</v>
      </c>
    </row>
    <row r="540" spans="1:5" x14ac:dyDescent="0.3">
      <c r="A540" s="323" t="s">
        <v>6627</v>
      </c>
      <c r="B540" s="324" t="s">
        <v>1984</v>
      </c>
      <c r="C540" s="324" t="s">
        <v>1985</v>
      </c>
      <c r="D540" s="322"/>
      <c r="E540" s="324" t="s">
        <v>672</v>
      </c>
    </row>
    <row r="541" spans="1:5" x14ac:dyDescent="0.3">
      <c r="A541" s="323" t="s">
        <v>6628</v>
      </c>
      <c r="B541" s="324" t="s">
        <v>2327</v>
      </c>
      <c r="C541" s="324" t="s">
        <v>2328</v>
      </c>
      <c r="D541" s="322"/>
      <c r="E541" s="324" t="s">
        <v>672</v>
      </c>
    </row>
    <row r="542" spans="1:5" x14ac:dyDescent="0.3">
      <c r="A542" s="323" t="s">
        <v>6629</v>
      </c>
      <c r="B542" s="324" t="s">
        <v>4337</v>
      </c>
      <c r="C542" s="324" t="s">
        <v>4338</v>
      </c>
      <c r="D542" s="322" t="s">
        <v>5889</v>
      </c>
      <c r="E542" s="324" t="s">
        <v>672</v>
      </c>
    </row>
    <row r="543" spans="1:5" x14ac:dyDescent="0.3">
      <c r="A543" s="325" t="s">
        <v>6630</v>
      </c>
      <c r="B543" s="324" t="s">
        <v>2102</v>
      </c>
      <c r="C543" s="326" t="s">
        <v>2103</v>
      </c>
      <c r="D543" s="322"/>
      <c r="E543" s="324" t="s">
        <v>672</v>
      </c>
    </row>
    <row r="544" spans="1:5" x14ac:dyDescent="0.3">
      <c r="A544" s="323" t="s">
        <v>6631</v>
      </c>
      <c r="B544" s="324" t="s">
        <v>1726</v>
      </c>
      <c r="C544" s="324" t="s">
        <v>1727</v>
      </c>
      <c r="D544" s="322" t="s">
        <v>5889</v>
      </c>
      <c r="E544" s="324" t="s">
        <v>672</v>
      </c>
    </row>
    <row r="545" spans="1:5" x14ac:dyDescent="0.3">
      <c r="A545" s="323" t="s">
        <v>6632</v>
      </c>
      <c r="B545" s="324" t="s">
        <v>3026</v>
      </c>
      <c r="C545" s="324" t="s">
        <v>3027</v>
      </c>
      <c r="D545" s="322" t="s">
        <v>5889</v>
      </c>
      <c r="E545" s="324" t="s">
        <v>672</v>
      </c>
    </row>
    <row r="546" spans="1:5" x14ac:dyDescent="0.3">
      <c r="A546" s="325" t="s">
        <v>6633</v>
      </c>
      <c r="B546" s="324" t="s">
        <v>6634</v>
      </c>
      <c r="C546" s="324" t="s">
        <v>6635</v>
      </c>
      <c r="D546" s="322" t="s">
        <v>5889</v>
      </c>
      <c r="E546" s="324" t="s">
        <v>672</v>
      </c>
    </row>
    <row r="547" spans="1:5" x14ac:dyDescent="0.3">
      <c r="A547" s="323" t="s">
        <v>6636</v>
      </c>
      <c r="B547" s="324" t="s">
        <v>2331</v>
      </c>
      <c r="C547" s="324" t="s">
        <v>2332</v>
      </c>
      <c r="D547" s="322"/>
      <c r="E547" s="324" t="s">
        <v>672</v>
      </c>
    </row>
    <row r="548" spans="1:5" x14ac:dyDescent="0.3">
      <c r="A548" s="323" t="s">
        <v>6637</v>
      </c>
      <c r="B548" s="324" t="s">
        <v>3028</v>
      </c>
      <c r="C548" s="324" t="s">
        <v>3029</v>
      </c>
      <c r="D548" s="322"/>
      <c r="E548" s="324" t="s">
        <v>672</v>
      </c>
    </row>
    <row r="549" spans="1:5" x14ac:dyDescent="0.3">
      <c r="A549" s="323" t="s">
        <v>6638</v>
      </c>
      <c r="B549" s="324" t="s">
        <v>4696</v>
      </c>
      <c r="C549" s="324" t="s">
        <v>4697</v>
      </c>
      <c r="D549" s="322"/>
      <c r="E549" s="324" t="s">
        <v>672</v>
      </c>
    </row>
    <row r="550" spans="1:5" x14ac:dyDescent="0.3">
      <c r="A550" s="323" t="s">
        <v>6639</v>
      </c>
      <c r="B550" s="324" t="s">
        <v>4557</v>
      </c>
      <c r="C550" s="324" t="s">
        <v>4558</v>
      </c>
      <c r="D550" s="322"/>
      <c r="E550" s="324" t="s">
        <v>672</v>
      </c>
    </row>
    <row r="551" spans="1:5" x14ac:dyDescent="0.3">
      <c r="A551" s="323" t="s">
        <v>6640</v>
      </c>
      <c r="B551" s="324" t="s">
        <v>6641</v>
      </c>
      <c r="C551" s="324" t="s">
        <v>6642</v>
      </c>
      <c r="D551" s="322"/>
      <c r="E551" s="324" t="s">
        <v>672</v>
      </c>
    </row>
    <row r="552" spans="1:5" x14ac:dyDescent="0.3">
      <c r="A552" s="323" t="s">
        <v>6643</v>
      </c>
      <c r="B552" s="324" t="s">
        <v>2904</v>
      </c>
      <c r="C552" s="324" t="s">
        <v>2905</v>
      </c>
      <c r="D552" s="322" t="s">
        <v>5889</v>
      </c>
      <c r="E552" s="324" t="s">
        <v>672</v>
      </c>
    </row>
    <row r="553" spans="1:5" x14ac:dyDescent="0.3">
      <c r="A553" s="323" t="s">
        <v>6644</v>
      </c>
      <c r="B553" s="324" t="s">
        <v>1601</v>
      </c>
      <c r="C553" s="324" t="s">
        <v>1602</v>
      </c>
      <c r="D553" s="322"/>
      <c r="E553" s="324" t="s">
        <v>672</v>
      </c>
    </row>
    <row r="554" spans="1:5" x14ac:dyDescent="0.3">
      <c r="A554" s="323" t="s">
        <v>6645</v>
      </c>
      <c r="B554" s="324" t="s">
        <v>2375</v>
      </c>
      <c r="C554" s="324" t="s">
        <v>2376</v>
      </c>
      <c r="D554" s="322"/>
      <c r="E554" s="324" t="s">
        <v>672</v>
      </c>
    </row>
    <row r="555" spans="1:5" x14ac:dyDescent="0.3">
      <c r="A555" s="323" t="s">
        <v>6646</v>
      </c>
      <c r="B555" s="324" t="s">
        <v>4791</v>
      </c>
      <c r="C555" s="324" t="s">
        <v>4792</v>
      </c>
      <c r="D555" s="322"/>
      <c r="E555" s="324" t="s">
        <v>672</v>
      </c>
    </row>
    <row r="556" spans="1:5" x14ac:dyDescent="0.3">
      <c r="A556" s="323" t="s">
        <v>6647</v>
      </c>
      <c r="B556" s="324" t="s">
        <v>2043</v>
      </c>
      <c r="C556" s="324" t="s">
        <v>2044</v>
      </c>
      <c r="D556" s="322"/>
      <c r="E556" s="324" t="s">
        <v>672</v>
      </c>
    </row>
    <row r="557" spans="1:5" x14ac:dyDescent="0.3">
      <c r="A557" s="323" t="s">
        <v>6648</v>
      </c>
      <c r="B557" s="324" t="s">
        <v>4024</v>
      </c>
      <c r="C557" s="324" t="s">
        <v>4025</v>
      </c>
      <c r="D557" s="322" t="s">
        <v>5889</v>
      </c>
      <c r="E557" s="324" t="s">
        <v>672</v>
      </c>
    </row>
    <row r="558" spans="1:5" x14ac:dyDescent="0.3">
      <c r="A558" s="323" t="s">
        <v>6649</v>
      </c>
      <c r="B558" s="324" t="s">
        <v>6650</v>
      </c>
      <c r="C558" s="324" t="s">
        <v>6651</v>
      </c>
      <c r="D558" s="322" t="s">
        <v>5889</v>
      </c>
      <c r="E558" s="324" t="s">
        <v>672</v>
      </c>
    </row>
    <row r="559" spans="1:5" x14ac:dyDescent="0.3">
      <c r="A559" s="325" t="s">
        <v>6652</v>
      </c>
      <c r="B559" s="324" t="s">
        <v>4702</v>
      </c>
      <c r="C559" s="324" t="s">
        <v>4703</v>
      </c>
      <c r="D559" s="322"/>
      <c r="E559" s="324" t="s">
        <v>672</v>
      </c>
    </row>
    <row r="560" spans="1:5" x14ac:dyDescent="0.3">
      <c r="A560" s="323" t="s">
        <v>6653</v>
      </c>
      <c r="B560" s="324" t="s">
        <v>4341</v>
      </c>
      <c r="C560" s="324" t="s">
        <v>4342</v>
      </c>
      <c r="D560" s="322"/>
      <c r="E560" s="324" t="s">
        <v>672</v>
      </c>
    </row>
    <row r="561" spans="1:5" x14ac:dyDescent="0.3">
      <c r="A561" s="323" t="s">
        <v>6654</v>
      </c>
      <c r="B561" s="324" t="s">
        <v>6655</v>
      </c>
      <c r="C561" s="324" t="s">
        <v>6656</v>
      </c>
      <c r="D561" s="322" t="s">
        <v>5889</v>
      </c>
      <c r="E561" s="324" t="s">
        <v>672</v>
      </c>
    </row>
    <row r="562" spans="1:5" x14ac:dyDescent="0.3">
      <c r="A562" s="323" t="s">
        <v>6657</v>
      </c>
      <c r="B562" s="324" t="s">
        <v>6658</v>
      </c>
      <c r="C562" s="324" t="s">
        <v>6659</v>
      </c>
      <c r="D562" s="322"/>
      <c r="E562" s="324" t="s">
        <v>672</v>
      </c>
    </row>
    <row r="563" spans="1:5" x14ac:dyDescent="0.3">
      <c r="A563" s="323" t="s">
        <v>6660</v>
      </c>
      <c r="B563" s="324" t="s">
        <v>6661</v>
      </c>
      <c r="C563" s="324" t="s">
        <v>6662</v>
      </c>
      <c r="D563" s="322" t="s">
        <v>5889</v>
      </c>
      <c r="E563" s="324" t="s">
        <v>672</v>
      </c>
    </row>
    <row r="564" spans="1:5" x14ac:dyDescent="0.3">
      <c r="A564" s="325" t="s">
        <v>6663</v>
      </c>
      <c r="B564" s="324" t="s">
        <v>2499</v>
      </c>
      <c r="C564" s="324" t="s">
        <v>2500</v>
      </c>
      <c r="D564" s="322"/>
      <c r="E564" s="324" t="s">
        <v>672</v>
      </c>
    </row>
    <row r="565" spans="1:5" x14ac:dyDescent="0.3">
      <c r="A565" s="323" t="s">
        <v>6664</v>
      </c>
      <c r="B565" s="324" t="s">
        <v>4032</v>
      </c>
      <c r="C565" s="324" t="s">
        <v>4033</v>
      </c>
      <c r="D565" s="322"/>
      <c r="E565" s="324" t="s">
        <v>672</v>
      </c>
    </row>
    <row r="566" spans="1:5" x14ac:dyDescent="0.3">
      <c r="A566" s="325" t="s">
        <v>6665</v>
      </c>
      <c r="B566" s="324" t="s">
        <v>1728</v>
      </c>
      <c r="C566" s="324" t="s">
        <v>1729</v>
      </c>
      <c r="D566" s="322"/>
      <c r="E566" s="324" t="s">
        <v>672</v>
      </c>
    </row>
    <row r="567" spans="1:5" x14ac:dyDescent="0.3">
      <c r="A567" s="323" t="s">
        <v>6666</v>
      </c>
      <c r="B567" s="324" t="s">
        <v>4799</v>
      </c>
      <c r="C567" s="324" t="s">
        <v>4800</v>
      </c>
      <c r="D567" s="322" t="s">
        <v>5889</v>
      </c>
      <c r="E567" s="324" t="s">
        <v>672</v>
      </c>
    </row>
    <row r="568" spans="1:5" x14ac:dyDescent="0.3">
      <c r="A568" s="323" t="s">
        <v>6667</v>
      </c>
      <c r="B568" s="324" t="s">
        <v>2127</v>
      </c>
      <c r="C568" s="324" t="s">
        <v>2128</v>
      </c>
      <c r="D568" s="322"/>
      <c r="E568" s="324" t="s">
        <v>672</v>
      </c>
    </row>
    <row r="569" spans="1:5" x14ac:dyDescent="0.3">
      <c r="A569" s="323" t="s">
        <v>6668</v>
      </c>
      <c r="B569" s="324" t="s">
        <v>2209</v>
      </c>
      <c r="C569" s="324" t="s">
        <v>2210</v>
      </c>
      <c r="D569" s="322"/>
      <c r="E569" s="324" t="s">
        <v>672</v>
      </c>
    </row>
    <row r="570" spans="1:5" x14ac:dyDescent="0.3">
      <c r="A570" s="323" t="s">
        <v>6669</v>
      </c>
      <c r="B570" s="324" t="s">
        <v>1992</v>
      </c>
      <c r="C570" s="324" t="s">
        <v>1993</v>
      </c>
      <c r="D570" s="322"/>
      <c r="E570" s="324" t="s">
        <v>672</v>
      </c>
    </row>
    <row r="571" spans="1:5" x14ac:dyDescent="0.3">
      <c r="A571" s="323" t="s">
        <v>6670</v>
      </c>
      <c r="B571" s="324" t="s">
        <v>4868</v>
      </c>
      <c r="C571" s="324" t="s">
        <v>4869</v>
      </c>
      <c r="D571" s="322" t="s">
        <v>5889</v>
      </c>
      <c r="E571" s="324" t="s">
        <v>672</v>
      </c>
    </row>
    <row r="572" spans="1:5" x14ac:dyDescent="0.3">
      <c r="A572" s="323" t="s">
        <v>6671</v>
      </c>
      <c r="B572" s="324" t="s">
        <v>4444</v>
      </c>
      <c r="C572" s="324" t="s">
        <v>4445</v>
      </c>
      <c r="D572" s="322" t="s">
        <v>5889</v>
      </c>
      <c r="E572" s="324" t="s">
        <v>672</v>
      </c>
    </row>
    <row r="573" spans="1:5" x14ac:dyDescent="0.3">
      <c r="A573" s="323" t="s">
        <v>6672</v>
      </c>
      <c r="B573" s="324" t="s">
        <v>2776</v>
      </c>
      <c r="C573" s="324" t="s">
        <v>2777</v>
      </c>
      <c r="D573" s="322"/>
      <c r="E573" s="324" t="s">
        <v>672</v>
      </c>
    </row>
    <row r="574" spans="1:5" x14ac:dyDescent="0.3">
      <c r="A574" s="323" t="s">
        <v>6673</v>
      </c>
      <c r="B574" s="324" t="s">
        <v>4870</v>
      </c>
      <c r="C574" s="324" t="s">
        <v>4871</v>
      </c>
      <c r="D574" s="322" t="s">
        <v>5889</v>
      </c>
      <c r="E574" s="324" t="s">
        <v>672</v>
      </c>
    </row>
    <row r="575" spans="1:5" x14ac:dyDescent="0.3">
      <c r="A575" s="323" t="s">
        <v>6674</v>
      </c>
      <c r="B575" s="324" t="s">
        <v>2333</v>
      </c>
      <c r="C575" s="324" t="s">
        <v>2334</v>
      </c>
      <c r="D575" s="322"/>
      <c r="E575" s="324" t="s">
        <v>672</v>
      </c>
    </row>
    <row r="576" spans="1:5" x14ac:dyDescent="0.3">
      <c r="A576" s="323" t="s">
        <v>6675</v>
      </c>
      <c r="B576" s="324" t="s">
        <v>1183</v>
      </c>
      <c r="C576" s="324" t="s">
        <v>1184</v>
      </c>
      <c r="D576" s="322"/>
      <c r="E576" s="324" t="s">
        <v>672</v>
      </c>
    </row>
    <row r="577" spans="1:5" x14ac:dyDescent="0.3">
      <c r="A577" s="323" t="s">
        <v>6676</v>
      </c>
      <c r="B577" s="324" t="s">
        <v>6677</v>
      </c>
      <c r="C577" s="324" t="s">
        <v>6678</v>
      </c>
      <c r="D577" s="322" t="s">
        <v>5889</v>
      </c>
      <c r="E577" s="324" t="s">
        <v>672</v>
      </c>
    </row>
    <row r="578" spans="1:5" x14ac:dyDescent="0.3">
      <c r="A578" s="323" t="s">
        <v>6679</v>
      </c>
      <c r="B578" s="324" t="s">
        <v>3842</v>
      </c>
      <c r="C578" s="324" t="s">
        <v>3843</v>
      </c>
      <c r="D578" s="322" t="s">
        <v>5889</v>
      </c>
      <c r="E578" s="324" t="s">
        <v>672</v>
      </c>
    </row>
    <row r="579" spans="1:5" x14ac:dyDescent="0.3">
      <c r="A579" s="323" t="s">
        <v>6680</v>
      </c>
      <c r="B579" s="324" t="s">
        <v>4343</v>
      </c>
      <c r="C579" s="324" t="s">
        <v>4344</v>
      </c>
      <c r="D579" s="322"/>
      <c r="E579" s="324" t="s">
        <v>672</v>
      </c>
    </row>
    <row r="580" spans="1:5" x14ac:dyDescent="0.3">
      <c r="A580" s="323" t="s">
        <v>6681</v>
      </c>
      <c r="B580" s="324" t="s">
        <v>4343</v>
      </c>
      <c r="C580" s="324" t="s">
        <v>4344</v>
      </c>
      <c r="D580" s="322"/>
      <c r="E580" s="324" t="s">
        <v>672</v>
      </c>
    </row>
    <row r="581" spans="1:5" x14ac:dyDescent="0.3">
      <c r="A581" s="323" t="s">
        <v>6682</v>
      </c>
      <c r="B581" s="324" t="s">
        <v>1605</v>
      </c>
      <c r="C581" s="324" t="s">
        <v>1606</v>
      </c>
      <c r="D581" s="322"/>
      <c r="E581" s="324" t="s">
        <v>672</v>
      </c>
    </row>
    <row r="582" spans="1:5" x14ac:dyDescent="0.3">
      <c r="A582" s="323" t="s">
        <v>6683</v>
      </c>
      <c r="B582" s="324" t="s">
        <v>4038</v>
      </c>
      <c r="C582" s="324" t="s">
        <v>4039</v>
      </c>
      <c r="D582" s="322"/>
      <c r="E582" s="324" t="s">
        <v>672</v>
      </c>
    </row>
    <row r="583" spans="1:5" x14ac:dyDescent="0.3">
      <c r="A583" s="323" t="s">
        <v>6684</v>
      </c>
      <c r="B583" s="324" t="s">
        <v>1847</v>
      </c>
      <c r="C583" s="324" t="s">
        <v>1848</v>
      </c>
      <c r="D583" s="322"/>
      <c r="E583" s="324" t="s">
        <v>672</v>
      </c>
    </row>
    <row r="584" spans="1:5" x14ac:dyDescent="0.3">
      <c r="A584" s="323" t="s">
        <v>6685</v>
      </c>
      <c r="B584" s="324" t="s">
        <v>6686</v>
      </c>
      <c r="C584" s="324" t="s">
        <v>6687</v>
      </c>
      <c r="D584" s="322"/>
      <c r="E584" s="324" t="s">
        <v>672</v>
      </c>
    </row>
    <row r="585" spans="1:5" x14ac:dyDescent="0.3">
      <c r="A585" s="323" t="s">
        <v>6688</v>
      </c>
      <c r="B585" s="324" t="s">
        <v>6689</v>
      </c>
      <c r="C585" s="324" t="s">
        <v>6690</v>
      </c>
      <c r="D585" s="322" t="s">
        <v>5889</v>
      </c>
      <c r="E585" s="324" t="s">
        <v>672</v>
      </c>
    </row>
    <row r="586" spans="1:5" x14ac:dyDescent="0.3">
      <c r="A586" s="323" t="s">
        <v>6691</v>
      </c>
      <c r="B586" s="324" t="s">
        <v>978</v>
      </c>
      <c r="C586" s="324" t="s">
        <v>979</v>
      </c>
      <c r="D586" s="322"/>
      <c r="E586" s="324" t="s">
        <v>672</v>
      </c>
    </row>
    <row r="587" spans="1:5" x14ac:dyDescent="0.3">
      <c r="A587" s="323" t="s">
        <v>6692</v>
      </c>
      <c r="B587" s="324" t="s">
        <v>1734</v>
      </c>
      <c r="C587" s="324" t="s">
        <v>1735</v>
      </c>
      <c r="D587" s="322"/>
      <c r="E587" s="324" t="s">
        <v>672</v>
      </c>
    </row>
    <row r="588" spans="1:5" x14ac:dyDescent="0.3">
      <c r="A588" s="323" t="s">
        <v>6693</v>
      </c>
      <c r="B588" s="324" t="s">
        <v>4559</v>
      </c>
      <c r="C588" s="324" t="s">
        <v>4560</v>
      </c>
      <c r="D588" s="322"/>
      <c r="E588" s="324" t="s">
        <v>672</v>
      </c>
    </row>
    <row r="589" spans="1:5" x14ac:dyDescent="0.3">
      <c r="A589" s="323" t="s">
        <v>6694</v>
      </c>
      <c r="B589" s="324" t="s">
        <v>5045</v>
      </c>
      <c r="C589" s="324" t="s">
        <v>5046</v>
      </c>
      <c r="D589" s="322"/>
      <c r="E589" s="324" t="s">
        <v>672</v>
      </c>
    </row>
    <row r="590" spans="1:5" x14ac:dyDescent="0.3">
      <c r="A590" s="323" t="s">
        <v>6695</v>
      </c>
      <c r="B590" s="324" t="s">
        <v>1853</v>
      </c>
      <c r="C590" s="324" t="s">
        <v>1854</v>
      </c>
      <c r="D590" s="322"/>
      <c r="E590" s="324" t="s">
        <v>672</v>
      </c>
    </row>
    <row r="591" spans="1:5" x14ac:dyDescent="0.3">
      <c r="A591" s="323" t="s">
        <v>6696</v>
      </c>
      <c r="B591" s="324" t="s">
        <v>4450</v>
      </c>
      <c r="C591" s="324" t="s">
        <v>4451</v>
      </c>
      <c r="D591" s="322" t="s">
        <v>5889</v>
      </c>
      <c r="E591" s="324" t="s">
        <v>672</v>
      </c>
    </row>
    <row r="592" spans="1:5" x14ac:dyDescent="0.3">
      <c r="A592" s="323" t="s">
        <v>6697</v>
      </c>
      <c r="B592" s="324" t="s">
        <v>4801</v>
      </c>
      <c r="C592" s="324" t="s">
        <v>4802</v>
      </c>
      <c r="D592" s="322"/>
      <c r="E592" s="324" t="s">
        <v>672</v>
      </c>
    </row>
    <row r="593" spans="1:5" x14ac:dyDescent="0.3">
      <c r="A593" s="323" t="s">
        <v>6698</v>
      </c>
      <c r="B593" s="324" t="s">
        <v>4958</v>
      </c>
      <c r="C593" s="324" t="s">
        <v>4959</v>
      </c>
      <c r="D593" s="322"/>
      <c r="E593" s="324" t="s">
        <v>672</v>
      </c>
    </row>
    <row r="594" spans="1:5" x14ac:dyDescent="0.3">
      <c r="A594" s="323" t="s">
        <v>6699</v>
      </c>
      <c r="B594" s="324" t="s">
        <v>6700</v>
      </c>
      <c r="C594" s="324" t="s">
        <v>6701</v>
      </c>
      <c r="D594" s="322"/>
      <c r="E594" s="324" t="s">
        <v>672</v>
      </c>
    </row>
    <row r="595" spans="1:5" x14ac:dyDescent="0.3">
      <c r="A595" s="323" t="s">
        <v>6702</v>
      </c>
      <c r="B595" s="324" t="s">
        <v>1607</v>
      </c>
      <c r="C595" s="324" t="s">
        <v>1608</v>
      </c>
      <c r="D595" s="322"/>
      <c r="E595" s="324" t="s">
        <v>672</v>
      </c>
    </row>
    <row r="596" spans="1:5" x14ac:dyDescent="0.3">
      <c r="A596" s="323" t="s">
        <v>6703</v>
      </c>
      <c r="B596" s="324" t="s">
        <v>1998</v>
      </c>
      <c r="C596" s="324" t="s">
        <v>1999</v>
      </c>
      <c r="D596" s="322"/>
      <c r="E596" s="324" t="s">
        <v>672</v>
      </c>
    </row>
    <row r="597" spans="1:5" x14ac:dyDescent="0.3">
      <c r="A597" s="323" t="s">
        <v>6704</v>
      </c>
      <c r="B597" s="324" t="s">
        <v>6705</v>
      </c>
      <c r="C597" s="324" t="s">
        <v>6706</v>
      </c>
      <c r="D597" s="322" t="s">
        <v>5889</v>
      </c>
      <c r="E597" s="324" t="s">
        <v>672</v>
      </c>
    </row>
    <row r="598" spans="1:5" x14ac:dyDescent="0.3">
      <c r="A598" s="325" t="s">
        <v>6707</v>
      </c>
      <c r="B598" s="324" t="s">
        <v>3399</v>
      </c>
      <c r="C598" s="324" t="s">
        <v>3400</v>
      </c>
      <c r="D598" s="322"/>
      <c r="E598" s="324" t="s">
        <v>672</v>
      </c>
    </row>
    <row r="599" spans="1:5" x14ac:dyDescent="0.3">
      <c r="A599" s="323" t="s">
        <v>6708</v>
      </c>
      <c r="B599" s="324" t="s">
        <v>6709</v>
      </c>
      <c r="C599" s="324" t="s">
        <v>6710</v>
      </c>
      <c r="D599" s="322" t="s">
        <v>5889</v>
      </c>
      <c r="E599" s="324" t="s">
        <v>672</v>
      </c>
    </row>
    <row r="600" spans="1:5" x14ac:dyDescent="0.3">
      <c r="A600" s="323" t="s">
        <v>6711</v>
      </c>
      <c r="B600" s="324" t="s">
        <v>6712</v>
      </c>
      <c r="C600" s="324" t="s">
        <v>6713</v>
      </c>
      <c r="D600" s="322" t="s">
        <v>5889</v>
      </c>
      <c r="E600" s="324" t="s">
        <v>672</v>
      </c>
    </row>
    <row r="601" spans="1:5" x14ac:dyDescent="0.3">
      <c r="A601" s="323" t="s">
        <v>6714</v>
      </c>
      <c r="B601" s="324" t="s">
        <v>4176</v>
      </c>
      <c r="C601" s="324" t="s">
        <v>4177</v>
      </c>
      <c r="D601" s="322"/>
      <c r="E601" s="324" t="s">
        <v>672</v>
      </c>
    </row>
    <row r="602" spans="1:5" x14ac:dyDescent="0.3">
      <c r="A602" s="323" t="s">
        <v>6715</v>
      </c>
      <c r="B602" s="324" t="s">
        <v>3338</v>
      </c>
      <c r="C602" s="324" t="s">
        <v>3339</v>
      </c>
      <c r="D602" s="322"/>
      <c r="E602" s="324" t="s">
        <v>672</v>
      </c>
    </row>
    <row r="603" spans="1:5" x14ac:dyDescent="0.3">
      <c r="A603" s="323" t="s">
        <v>6716</v>
      </c>
      <c r="B603" s="324" t="s">
        <v>2681</v>
      </c>
      <c r="C603" s="324" t="s">
        <v>2682</v>
      </c>
      <c r="D603" s="322" t="s">
        <v>5889</v>
      </c>
      <c r="E603" s="324" t="s">
        <v>672</v>
      </c>
    </row>
    <row r="604" spans="1:5" x14ac:dyDescent="0.3">
      <c r="A604" s="323" t="s">
        <v>6717</v>
      </c>
      <c r="B604" s="324" t="s">
        <v>4349</v>
      </c>
      <c r="C604" s="324" t="s">
        <v>4350</v>
      </c>
      <c r="D604" s="322"/>
      <c r="E604" s="324" t="s">
        <v>672</v>
      </c>
    </row>
    <row r="605" spans="1:5" x14ac:dyDescent="0.3">
      <c r="A605" s="323" t="s">
        <v>6718</v>
      </c>
      <c r="B605" s="324" t="s">
        <v>1090</v>
      </c>
      <c r="C605" s="324" t="s">
        <v>1091</v>
      </c>
      <c r="D605" s="322"/>
      <c r="E605" s="324" t="s">
        <v>672</v>
      </c>
    </row>
    <row r="606" spans="1:5" x14ac:dyDescent="0.3">
      <c r="A606" s="323" t="s">
        <v>6719</v>
      </c>
      <c r="B606" s="324" t="s">
        <v>3846</v>
      </c>
      <c r="C606" s="324" t="s">
        <v>3847</v>
      </c>
      <c r="D606" s="322"/>
      <c r="E606" s="324" t="s">
        <v>672</v>
      </c>
    </row>
    <row r="607" spans="1:5" x14ac:dyDescent="0.3">
      <c r="A607" s="323" t="s">
        <v>6720</v>
      </c>
      <c r="B607" s="324" t="s">
        <v>3846</v>
      </c>
      <c r="C607" s="324" t="s">
        <v>3847</v>
      </c>
      <c r="D607" s="322" t="s">
        <v>5889</v>
      </c>
      <c r="E607" s="324" t="s">
        <v>672</v>
      </c>
    </row>
    <row r="608" spans="1:5" x14ac:dyDescent="0.3">
      <c r="A608" s="323" t="s">
        <v>6721</v>
      </c>
      <c r="B608" s="324" t="s">
        <v>822</v>
      </c>
      <c r="C608" s="324" t="s">
        <v>823</v>
      </c>
      <c r="D608" s="322"/>
      <c r="E608" s="324" t="s">
        <v>672</v>
      </c>
    </row>
    <row r="609" spans="1:5" x14ac:dyDescent="0.3">
      <c r="A609" s="323" t="s">
        <v>6722</v>
      </c>
      <c r="B609" s="324" t="s">
        <v>6723</v>
      </c>
      <c r="C609" s="324" t="s">
        <v>6724</v>
      </c>
      <c r="D609" s="322" t="s">
        <v>5889</v>
      </c>
      <c r="E609" s="324" t="s">
        <v>672</v>
      </c>
    </row>
    <row r="610" spans="1:5" x14ac:dyDescent="0.3">
      <c r="A610" s="323" t="s">
        <v>6725</v>
      </c>
      <c r="B610" s="324" t="s">
        <v>3040</v>
      </c>
      <c r="C610" s="324" t="s">
        <v>3041</v>
      </c>
      <c r="D610" s="322"/>
      <c r="E610" s="324" t="s">
        <v>672</v>
      </c>
    </row>
    <row r="611" spans="1:5" x14ac:dyDescent="0.3">
      <c r="A611" s="323" t="s">
        <v>6726</v>
      </c>
      <c r="B611" s="324" t="s">
        <v>2683</v>
      </c>
      <c r="C611" s="324" t="s">
        <v>2684</v>
      </c>
      <c r="D611" s="322"/>
      <c r="E611" s="324" t="s">
        <v>672</v>
      </c>
    </row>
    <row r="612" spans="1:5" x14ac:dyDescent="0.3">
      <c r="A612" s="323" t="s">
        <v>6727</v>
      </c>
      <c r="B612" s="324" t="s">
        <v>2683</v>
      </c>
      <c r="C612" s="324" t="s">
        <v>2684</v>
      </c>
      <c r="D612" s="322"/>
      <c r="E612" s="324" t="s">
        <v>672</v>
      </c>
    </row>
    <row r="613" spans="1:5" x14ac:dyDescent="0.3">
      <c r="A613" s="323" t="s">
        <v>6728</v>
      </c>
      <c r="B613" s="324" t="s">
        <v>1195</v>
      </c>
      <c r="C613" s="324" t="s">
        <v>1196</v>
      </c>
      <c r="D613" s="322"/>
      <c r="E613" s="324" t="s">
        <v>672</v>
      </c>
    </row>
    <row r="614" spans="1:5" x14ac:dyDescent="0.3">
      <c r="A614" s="323" t="s">
        <v>6729</v>
      </c>
      <c r="B614" s="324" t="s">
        <v>824</v>
      </c>
      <c r="C614" s="324" t="s">
        <v>825</v>
      </c>
      <c r="D614" s="322"/>
      <c r="E614" s="324" t="s">
        <v>672</v>
      </c>
    </row>
    <row r="615" spans="1:5" x14ac:dyDescent="0.3">
      <c r="A615" s="323" t="s">
        <v>6730</v>
      </c>
      <c r="B615" s="324" t="s">
        <v>3848</v>
      </c>
      <c r="C615" s="324" t="s">
        <v>3849</v>
      </c>
      <c r="D615" s="322"/>
      <c r="E615" s="324" t="s">
        <v>672</v>
      </c>
    </row>
    <row r="616" spans="1:5" x14ac:dyDescent="0.3">
      <c r="A616" s="323" t="s">
        <v>6731</v>
      </c>
      <c r="B616" s="324" t="s">
        <v>6732</v>
      </c>
      <c r="C616" s="324" t="s">
        <v>6733</v>
      </c>
      <c r="D616" s="322" t="s">
        <v>5889</v>
      </c>
      <c r="E616" s="324" t="s">
        <v>672</v>
      </c>
    </row>
    <row r="617" spans="1:5" x14ac:dyDescent="0.3">
      <c r="A617" s="323" t="s">
        <v>6734</v>
      </c>
      <c r="B617" s="324" t="s">
        <v>2215</v>
      </c>
      <c r="C617" s="324" t="s">
        <v>2216</v>
      </c>
      <c r="D617" s="322"/>
      <c r="E617" s="324" t="s">
        <v>672</v>
      </c>
    </row>
    <row r="618" spans="1:5" x14ac:dyDescent="0.3">
      <c r="A618" s="323" t="s">
        <v>6735</v>
      </c>
      <c r="B618" s="324" t="s">
        <v>2104</v>
      </c>
      <c r="C618" s="324" t="s">
        <v>2105</v>
      </c>
      <c r="D618" s="322" t="s">
        <v>5889</v>
      </c>
      <c r="E618" s="324" t="s">
        <v>672</v>
      </c>
    </row>
    <row r="619" spans="1:5" x14ac:dyDescent="0.3">
      <c r="A619" s="323" t="s">
        <v>6736</v>
      </c>
      <c r="B619" s="324" t="s">
        <v>6737</v>
      </c>
      <c r="C619" s="324" t="s">
        <v>6738</v>
      </c>
      <c r="D619" s="322" t="s">
        <v>5889</v>
      </c>
      <c r="E619" s="324" t="s">
        <v>672</v>
      </c>
    </row>
    <row r="620" spans="1:5" x14ac:dyDescent="0.3">
      <c r="A620" s="325" t="s">
        <v>6739</v>
      </c>
      <c r="B620" s="324" t="s">
        <v>2004</v>
      </c>
      <c r="C620" s="324" t="s">
        <v>2005</v>
      </c>
      <c r="D620" s="322"/>
      <c r="E620" s="324" t="s">
        <v>672</v>
      </c>
    </row>
    <row r="621" spans="1:5" x14ac:dyDescent="0.3">
      <c r="A621" s="323" t="s">
        <v>6740</v>
      </c>
      <c r="B621" s="324" t="s">
        <v>4720</v>
      </c>
      <c r="C621" s="324" t="s">
        <v>4721</v>
      </c>
      <c r="D621" s="322" t="s">
        <v>5889</v>
      </c>
      <c r="E621" s="324" t="s">
        <v>672</v>
      </c>
    </row>
    <row r="622" spans="1:5" x14ac:dyDescent="0.3">
      <c r="A622" s="323" t="s">
        <v>6741</v>
      </c>
      <c r="B622" s="324" t="s">
        <v>4321</v>
      </c>
      <c r="C622" s="324" t="s">
        <v>4322</v>
      </c>
      <c r="D622" s="322" t="s">
        <v>5889</v>
      </c>
      <c r="E622" s="324" t="s">
        <v>672</v>
      </c>
    </row>
    <row r="623" spans="1:5" x14ac:dyDescent="0.3">
      <c r="A623" s="323" t="s">
        <v>6742</v>
      </c>
      <c r="B623" s="324" t="s">
        <v>6743</v>
      </c>
      <c r="C623" s="324" t="s">
        <v>6744</v>
      </c>
      <c r="D623" s="322" t="s">
        <v>5889</v>
      </c>
      <c r="E623" s="324" t="s">
        <v>672</v>
      </c>
    </row>
    <row r="624" spans="1:5" x14ac:dyDescent="0.3">
      <c r="A624" s="323" t="s">
        <v>6745</v>
      </c>
      <c r="B624" s="324" t="s">
        <v>5982</v>
      </c>
      <c r="C624" s="324"/>
      <c r="D624" s="322" t="s">
        <v>5889</v>
      </c>
      <c r="E624" s="324" t="s">
        <v>672</v>
      </c>
    </row>
    <row r="625" spans="1:5" x14ac:dyDescent="0.3">
      <c r="A625" s="323" t="s">
        <v>6746</v>
      </c>
      <c r="B625" s="324" t="s">
        <v>5982</v>
      </c>
      <c r="C625" s="324"/>
      <c r="D625" s="322" t="s">
        <v>5889</v>
      </c>
      <c r="E625" s="324" t="s">
        <v>672</v>
      </c>
    </row>
    <row r="626" spans="1:5" x14ac:dyDescent="0.3">
      <c r="A626" s="323" t="s">
        <v>6747</v>
      </c>
      <c r="B626" s="324" t="s">
        <v>1652</v>
      </c>
      <c r="C626" s="324" t="s">
        <v>1653</v>
      </c>
      <c r="D626" s="322"/>
      <c r="E626" s="324" t="s">
        <v>672</v>
      </c>
    </row>
    <row r="627" spans="1:5" x14ac:dyDescent="0.3">
      <c r="A627" s="323" t="s">
        <v>6748</v>
      </c>
      <c r="B627" s="324" t="s">
        <v>1767</v>
      </c>
      <c r="C627" s="324" t="s">
        <v>1768</v>
      </c>
      <c r="D627" s="322" t="s">
        <v>5889</v>
      </c>
      <c r="E627" s="324" t="s">
        <v>672</v>
      </c>
    </row>
    <row r="628" spans="1:5" x14ac:dyDescent="0.3">
      <c r="A628" s="323" t="s">
        <v>6749</v>
      </c>
      <c r="B628" s="324" t="s">
        <v>5982</v>
      </c>
      <c r="C628" s="324"/>
      <c r="D628" s="322" t="s">
        <v>5889</v>
      </c>
      <c r="E628" s="324" t="s">
        <v>672</v>
      </c>
    </row>
    <row r="629" spans="1:5" x14ac:dyDescent="0.3">
      <c r="A629" s="323" t="s">
        <v>6750</v>
      </c>
      <c r="B629" s="324" t="s">
        <v>6751</v>
      </c>
      <c r="C629" s="324" t="s">
        <v>6752</v>
      </c>
      <c r="D629" s="322" t="s">
        <v>5889</v>
      </c>
      <c r="E629" s="324" t="s">
        <v>672</v>
      </c>
    </row>
    <row r="630" spans="1:5" x14ac:dyDescent="0.3">
      <c r="A630" s="323" t="s">
        <v>6753</v>
      </c>
      <c r="B630" s="324" t="s">
        <v>6754</v>
      </c>
      <c r="C630" s="324" t="s">
        <v>6755</v>
      </c>
      <c r="D630" s="322" t="s">
        <v>5889</v>
      </c>
      <c r="E630" s="324" t="s">
        <v>672</v>
      </c>
    </row>
    <row r="631" spans="1:5" x14ac:dyDescent="0.3">
      <c r="A631" s="323" t="s">
        <v>6756</v>
      </c>
      <c r="B631" s="324" t="s">
        <v>6757</v>
      </c>
      <c r="C631" s="324" t="s">
        <v>6758</v>
      </c>
      <c r="D631" s="322" t="s">
        <v>5889</v>
      </c>
      <c r="E631" s="324" t="s">
        <v>672</v>
      </c>
    </row>
    <row r="632" spans="1:5" x14ac:dyDescent="0.3">
      <c r="A632" s="323" t="s">
        <v>6759</v>
      </c>
      <c r="B632" s="324" t="s">
        <v>6760</v>
      </c>
      <c r="C632" s="324" t="s">
        <v>6761</v>
      </c>
      <c r="D632" s="322" t="s">
        <v>5889</v>
      </c>
      <c r="E632" s="324" t="s">
        <v>672</v>
      </c>
    </row>
    <row r="633" spans="1:5" x14ac:dyDescent="0.3">
      <c r="A633" s="323" t="s">
        <v>6762</v>
      </c>
      <c r="B633" s="324" t="s">
        <v>6763</v>
      </c>
      <c r="C633" s="324" t="s">
        <v>6764</v>
      </c>
      <c r="D633" s="322" t="s">
        <v>5889</v>
      </c>
      <c r="E633" s="324" t="s">
        <v>672</v>
      </c>
    </row>
    <row r="634" spans="1:5" x14ac:dyDescent="0.3">
      <c r="A634" s="323" t="s">
        <v>6765</v>
      </c>
      <c r="B634" s="324" t="s">
        <v>6766</v>
      </c>
      <c r="C634" s="324" t="s">
        <v>6767</v>
      </c>
      <c r="D634" s="322" t="s">
        <v>5889</v>
      </c>
      <c r="E634" s="324" t="s">
        <v>672</v>
      </c>
    </row>
    <row r="635" spans="1:5" x14ac:dyDescent="0.3">
      <c r="A635" s="323" t="s">
        <v>6768</v>
      </c>
      <c r="B635" s="324" t="s">
        <v>5982</v>
      </c>
      <c r="C635" s="324"/>
      <c r="D635" s="322" t="s">
        <v>5889</v>
      </c>
      <c r="E635" s="324" t="s">
        <v>672</v>
      </c>
    </row>
    <row r="636" spans="1:5" x14ac:dyDescent="0.3">
      <c r="A636" s="323" t="s">
        <v>6769</v>
      </c>
      <c r="B636" s="324" t="s">
        <v>2596</v>
      </c>
      <c r="C636" s="324" t="s">
        <v>2597</v>
      </c>
      <c r="D636" s="322" t="s">
        <v>5889</v>
      </c>
      <c r="E636" s="324" t="s">
        <v>672</v>
      </c>
    </row>
    <row r="637" spans="1:5" x14ac:dyDescent="0.3">
      <c r="A637" s="323" t="s">
        <v>6770</v>
      </c>
      <c r="B637" s="324" t="s">
        <v>6771</v>
      </c>
      <c r="C637" s="324" t="s">
        <v>6772</v>
      </c>
      <c r="D637" s="322" t="s">
        <v>5889</v>
      </c>
      <c r="E637" s="324" t="s">
        <v>672</v>
      </c>
    </row>
    <row r="638" spans="1:5" x14ac:dyDescent="0.3">
      <c r="A638" s="323" t="s">
        <v>6773</v>
      </c>
      <c r="B638" s="324" t="s">
        <v>1086</v>
      </c>
      <c r="C638" s="324" t="s">
        <v>1087</v>
      </c>
      <c r="D638" s="322" t="s">
        <v>5889</v>
      </c>
      <c r="E638" s="324" t="s">
        <v>672</v>
      </c>
    </row>
    <row r="639" spans="1:5" x14ac:dyDescent="0.3">
      <c r="A639" s="323" t="s">
        <v>6774</v>
      </c>
      <c r="B639" s="324" t="s">
        <v>4826</v>
      </c>
      <c r="C639" s="324" t="s">
        <v>4827</v>
      </c>
      <c r="D639" s="322" t="s">
        <v>5889</v>
      </c>
      <c r="E639" s="324" t="s">
        <v>672</v>
      </c>
    </row>
    <row r="640" spans="1:5" x14ac:dyDescent="0.3">
      <c r="A640" s="323" t="s">
        <v>6775</v>
      </c>
      <c r="B640" s="324" t="s">
        <v>5982</v>
      </c>
      <c r="C640" s="324"/>
      <c r="D640" s="322" t="s">
        <v>5889</v>
      </c>
      <c r="E640" s="324" t="s">
        <v>672</v>
      </c>
    </row>
    <row r="641" spans="1:5" x14ac:dyDescent="0.3">
      <c r="A641" s="323" t="s">
        <v>6776</v>
      </c>
      <c r="B641" s="324" t="s">
        <v>6777</v>
      </c>
      <c r="C641" s="324" t="s">
        <v>6778</v>
      </c>
      <c r="D641" s="322" t="s">
        <v>5889</v>
      </c>
      <c r="E641" s="324" t="s">
        <v>672</v>
      </c>
    </row>
    <row r="642" spans="1:5" x14ac:dyDescent="0.3">
      <c r="A642" s="323" t="s">
        <v>6779</v>
      </c>
      <c r="B642" s="324" t="s">
        <v>6780</v>
      </c>
      <c r="C642" s="324" t="s">
        <v>6781</v>
      </c>
      <c r="D642" s="322" t="s">
        <v>5889</v>
      </c>
      <c r="E642" s="324" t="s">
        <v>672</v>
      </c>
    </row>
    <row r="643" spans="1:5" x14ac:dyDescent="0.3">
      <c r="A643" s="323" t="s">
        <v>6782</v>
      </c>
      <c r="B643" s="324" t="s">
        <v>6783</v>
      </c>
      <c r="C643" s="324" t="s">
        <v>6784</v>
      </c>
      <c r="D643" s="322" t="s">
        <v>5889</v>
      </c>
      <c r="E643" s="324" t="s">
        <v>672</v>
      </c>
    </row>
    <row r="644" spans="1:5" x14ac:dyDescent="0.3">
      <c r="A644" s="323" t="s">
        <v>6785</v>
      </c>
      <c r="B644" s="324" t="s">
        <v>6786</v>
      </c>
      <c r="C644" s="324" t="s">
        <v>6787</v>
      </c>
      <c r="D644" s="322" t="s">
        <v>5889</v>
      </c>
      <c r="E644" s="324" t="s">
        <v>672</v>
      </c>
    </row>
    <row r="645" spans="1:5" x14ac:dyDescent="0.3">
      <c r="A645" s="323" t="s">
        <v>6788</v>
      </c>
      <c r="B645" s="324" t="s">
        <v>6789</v>
      </c>
      <c r="C645" s="324" t="s">
        <v>6790</v>
      </c>
      <c r="D645" s="322" t="s">
        <v>5889</v>
      </c>
      <c r="E645" s="324" t="s">
        <v>672</v>
      </c>
    </row>
    <row r="646" spans="1:5" x14ac:dyDescent="0.3">
      <c r="A646" s="323" t="s">
        <v>6791</v>
      </c>
      <c r="B646" s="324" t="s">
        <v>6792</v>
      </c>
      <c r="C646" s="324" t="s">
        <v>6793</v>
      </c>
      <c r="D646" s="322" t="s">
        <v>5889</v>
      </c>
      <c r="E646" s="324" t="s">
        <v>672</v>
      </c>
    </row>
    <row r="647" spans="1:5" x14ac:dyDescent="0.3">
      <c r="A647" s="323" t="s">
        <v>6794</v>
      </c>
      <c r="B647" s="324" t="s">
        <v>5982</v>
      </c>
      <c r="C647" s="324"/>
      <c r="D647" s="322" t="s">
        <v>5889</v>
      </c>
      <c r="E647" s="324" t="s">
        <v>672</v>
      </c>
    </row>
    <row r="648" spans="1:5" x14ac:dyDescent="0.3">
      <c r="A648" s="323" t="s">
        <v>6795</v>
      </c>
      <c r="B648" s="324" t="s">
        <v>6796</v>
      </c>
      <c r="C648" s="324" t="s">
        <v>6797</v>
      </c>
      <c r="D648" s="322"/>
      <c r="E648" s="324" t="s">
        <v>672</v>
      </c>
    </row>
    <row r="649" spans="1:5" x14ac:dyDescent="0.3">
      <c r="A649" s="323" t="s">
        <v>6798</v>
      </c>
      <c r="B649" s="324" t="s">
        <v>6799</v>
      </c>
      <c r="C649" s="324" t="s">
        <v>6800</v>
      </c>
      <c r="D649" s="322" t="s">
        <v>5889</v>
      </c>
      <c r="E649" s="324" t="s">
        <v>672</v>
      </c>
    </row>
    <row r="650" spans="1:5" x14ac:dyDescent="0.3">
      <c r="A650" s="323" t="s">
        <v>6801</v>
      </c>
      <c r="B650" s="324" t="s">
        <v>4424</v>
      </c>
      <c r="C650" s="324" t="s">
        <v>4425</v>
      </c>
      <c r="D650" s="322" t="s">
        <v>5889</v>
      </c>
      <c r="E650" s="324" t="s">
        <v>672</v>
      </c>
    </row>
    <row r="651" spans="1:5" x14ac:dyDescent="0.3">
      <c r="A651" s="323" t="s">
        <v>6802</v>
      </c>
      <c r="B651" s="324" t="s">
        <v>5647</v>
      </c>
      <c r="C651" s="324" t="s">
        <v>6803</v>
      </c>
      <c r="D651" s="322" t="s">
        <v>5889</v>
      </c>
      <c r="E651" s="324" t="s">
        <v>672</v>
      </c>
    </row>
    <row r="652" spans="1:5" x14ac:dyDescent="0.3">
      <c r="A652" s="323" t="s">
        <v>6804</v>
      </c>
      <c r="B652" s="324" t="s">
        <v>5982</v>
      </c>
      <c r="C652" s="324"/>
      <c r="D652" s="322" t="s">
        <v>5889</v>
      </c>
      <c r="E652" s="324" t="s">
        <v>672</v>
      </c>
    </row>
    <row r="653" spans="1:5" x14ac:dyDescent="0.3">
      <c r="A653" s="323" t="s">
        <v>6805</v>
      </c>
      <c r="B653" s="324" t="s">
        <v>6806</v>
      </c>
      <c r="C653" s="324" t="s">
        <v>6807</v>
      </c>
      <c r="D653" s="322" t="s">
        <v>5889</v>
      </c>
      <c r="E653" s="324" t="s">
        <v>672</v>
      </c>
    </row>
    <row r="654" spans="1:5" x14ac:dyDescent="0.3">
      <c r="A654" s="323" t="s">
        <v>6808</v>
      </c>
      <c r="B654" s="324" t="s">
        <v>6809</v>
      </c>
      <c r="C654" s="324" t="s">
        <v>6810</v>
      </c>
      <c r="D654" s="322" t="s">
        <v>5889</v>
      </c>
      <c r="E654" s="324" t="s">
        <v>672</v>
      </c>
    </row>
    <row r="655" spans="1:5" x14ac:dyDescent="0.3">
      <c r="A655" s="323" t="s">
        <v>6811</v>
      </c>
      <c r="B655" s="324" t="s">
        <v>6812</v>
      </c>
      <c r="C655" s="324" t="s">
        <v>6813</v>
      </c>
      <c r="D655" s="322" t="s">
        <v>5889</v>
      </c>
      <c r="E655" s="324" t="s">
        <v>672</v>
      </c>
    </row>
    <row r="656" spans="1:5" x14ac:dyDescent="0.3">
      <c r="A656" s="328" t="s">
        <v>6814</v>
      </c>
      <c r="B656" s="324" t="s">
        <v>5934</v>
      </c>
      <c r="C656" s="324"/>
      <c r="D656" s="322"/>
      <c r="E656" s="324" t="s">
        <v>672</v>
      </c>
    </row>
    <row r="657" spans="1:5" x14ac:dyDescent="0.3">
      <c r="A657" s="328" t="s">
        <v>6815</v>
      </c>
      <c r="B657" s="324" t="s">
        <v>5934</v>
      </c>
      <c r="C657" s="324"/>
      <c r="D657" s="322"/>
      <c r="E657" s="324" t="s">
        <v>672</v>
      </c>
    </row>
    <row r="658" spans="1:5" x14ac:dyDescent="0.3">
      <c r="A658" s="323" t="s">
        <v>6816</v>
      </c>
      <c r="B658" s="324" t="s">
        <v>5982</v>
      </c>
      <c r="C658" s="324"/>
      <c r="D658" s="322" t="s">
        <v>5889</v>
      </c>
      <c r="E658" s="324" t="s">
        <v>672</v>
      </c>
    </row>
    <row r="659" spans="1:5" x14ac:dyDescent="0.3">
      <c r="A659" s="323" t="s">
        <v>6817</v>
      </c>
      <c r="B659" s="324" t="s">
        <v>6818</v>
      </c>
      <c r="C659" s="324" t="s">
        <v>6819</v>
      </c>
      <c r="D659" s="322" t="s">
        <v>5889</v>
      </c>
      <c r="E659" s="324" t="s">
        <v>672</v>
      </c>
    </row>
    <row r="660" spans="1:5" x14ac:dyDescent="0.3">
      <c r="A660" s="323" t="s">
        <v>6820</v>
      </c>
      <c r="B660" s="324" t="s">
        <v>1821</v>
      </c>
      <c r="C660" s="324" t="s">
        <v>1822</v>
      </c>
      <c r="D660" s="322" t="s">
        <v>5889</v>
      </c>
      <c r="E660" s="324" t="s">
        <v>672</v>
      </c>
    </row>
    <row r="661" spans="1:5" x14ac:dyDescent="0.3">
      <c r="A661" s="328" t="s">
        <v>6821</v>
      </c>
      <c r="B661" s="324" t="s">
        <v>5934</v>
      </c>
      <c r="C661" s="324"/>
      <c r="D661" s="322"/>
      <c r="E661" s="324" t="s">
        <v>672</v>
      </c>
    </row>
    <row r="662" spans="1:5" x14ac:dyDescent="0.3">
      <c r="A662" s="328" t="s">
        <v>6822</v>
      </c>
      <c r="B662" s="324" t="s">
        <v>5934</v>
      </c>
      <c r="C662" s="324"/>
      <c r="D662" s="322"/>
      <c r="E662" s="324" t="s">
        <v>672</v>
      </c>
    </row>
    <row r="663" spans="1:5" x14ac:dyDescent="0.3">
      <c r="A663" s="323" t="s">
        <v>6823</v>
      </c>
      <c r="B663" s="324" t="s">
        <v>6824</v>
      </c>
      <c r="C663" s="324" t="s">
        <v>6825</v>
      </c>
      <c r="D663" s="322" t="s">
        <v>5889</v>
      </c>
      <c r="E663" s="324" t="s">
        <v>672</v>
      </c>
    </row>
    <row r="664" spans="1:5" x14ac:dyDescent="0.3">
      <c r="A664" s="323" t="s">
        <v>6826</v>
      </c>
      <c r="B664" s="324" t="s">
        <v>5982</v>
      </c>
      <c r="C664" s="324"/>
      <c r="D664" s="322" t="s">
        <v>5889</v>
      </c>
      <c r="E664" s="324" t="s">
        <v>672</v>
      </c>
    </row>
    <row r="665" spans="1:5" x14ac:dyDescent="0.3">
      <c r="A665" s="323" t="s">
        <v>6827</v>
      </c>
      <c r="B665" s="324" t="s">
        <v>6828</v>
      </c>
      <c r="C665" s="324" t="s">
        <v>6829</v>
      </c>
      <c r="D665" s="322" t="s">
        <v>5889</v>
      </c>
      <c r="E665" s="324" t="s">
        <v>672</v>
      </c>
    </row>
    <row r="666" spans="1:5" x14ac:dyDescent="0.3">
      <c r="A666" s="323" t="s">
        <v>6830</v>
      </c>
      <c r="B666" s="324" t="s">
        <v>1744</v>
      </c>
      <c r="C666" s="324" t="s">
        <v>1745</v>
      </c>
      <c r="D666" s="322"/>
      <c r="E666" s="324" t="s">
        <v>672</v>
      </c>
    </row>
    <row r="667" spans="1:5" x14ac:dyDescent="0.3">
      <c r="A667" s="323" t="s">
        <v>6831</v>
      </c>
      <c r="B667" s="324" t="s">
        <v>1096</v>
      </c>
      <c r="C667" s="324" t="s">
        <v>1097</v>
      </c>
      <c r="D667" s="322" t="s">
        <v>5889</v>
      </c>
      <c r="E667" s="324" t="s">
        <v>672</v>
      </c>
    </row>
    <row r="668" spans="1:5" x14ac:dyDescent="0.3">
      <c r="A668" s="323" t="s">
        <v>6832</v>
      </c>
      <c r="B668" s="324" t="s">
        <v>1098</v>
      </c>
      <c r="C668" s="324" t="s">
        <v>1099</v>
      </c>
      <c r="D668" s="322"/>
      <c r="E668" s="324" t="s">
        <v>672</v>
      </c>
    </row>
    <row r="669" spans="1:5" x14ac:dyDescent="0.3">
      <c r="A669" s="323" t="s">
        <v>6833</v>
      </c>
      <c r="B669" s="324" t="s">
        <v>2928</v>
      </c>
      <c r="C669" s="324" t="s">
        <v>2929</v>
      </c>
      <c r="D669" s="322"/>
      <c r="E669" s="324" t="s">
        <v>672</v>
      </c>
    </row>
    <row r="670" spans="1:5" x14ac:dyDescent="0.3">
      <c r="A670" s="323" t="s">
        <v>6834</v>
      </c>
      <c r="B670" s="324" t="s">
        <v>2377</v>
      </c>
      <c r="C670" s="324" t="s">
        <v>2378</v>
      </c>
      <c r="D670" s="322"/>
      <c r="E670" s="324" t="s">
        <v>672</v>
      </c>
    </row>
    <row r="671" spans="1:5" x14ac:dyDescent="0.3">
      <c r="A671" s="323" t="s">
        <v>6835</v>
      </c>
      <c r="B671" s="324" t="s">
        <v>6836</v>
      </c>
      <c r="C671" s="324" t="s">
        <v>6837</v>
      </c>
      <c r="D671" s="322" t="s">
        <v>5889</v>
      </c>
      <c r="E671" s="324" t="s">
        <v>672</v>
      </c>
    </row>
    <row r="672" spans="1:5" x14ac:dyDescent="0.3">
      <c r="A672" s="323" t="s">
        <v>6838</v>
      </c>
      <c r="B672" s="324" t="s">
        <v>4565</v>
      </c>
      <c r="C672" s="324" t="s">
        <v>4566</v>
      </c>
      <c r="D672" s="322"/>
      <c r="E672" s="324" t="s">
        <v>672</v>
      </c>
    </row>
    <row r="673" spans="1:5" x14ac:dyDescent="0.3">
      <c r="A673" s="323" t="s">
        <v>6839</v>
      </c>
      <c r="B673" s="324" t="s">
        <v>2788</v>
      </c>
      <c r="C673" s="324" t="s">
        <v>2789</v>
      </c>
      <c r="D673" s="322" t="s">
        <v>5889</v>
      </c>
      <c r="E673" s="324" t="s">
        <v>672</v>
      </c>
    </row>
    <row r="674" spans="1:5" x14ac:dyDescent="0.3">
      <c r="A674" s="323" t="s">
        <v>6840</v>
      </c>
      <c r="B674" s="324" t="s">
        <v>1100</v>
      </c>
      <c r="C674" s="324" t="s">
        <v>1101</v>
      </c>
      <c r="D674" s="322"/>
      <c r="E674" s="324" t="s">
        <v>672</v>
      </c>
    </row>
    <row r="675" spans="1:5" x14ac:dyDescent="0.3">
      <c r="A675" s="323" t="s">
        <v>6841</v>
      </c>
      <c r="B675" s="324" t="s">
        <v>6842</v>
      </c>
      <c r="C675" s="324" t="s">
        <v>6843</v>
      </c>
      <c r="D675" s="322" t="s">
        <v>5889</v>
      </c>
      <c r="E675" s="324" t="s">
        <v>672</v>
      </c>
    </row>
    <row r="676" spans="1:5" x14ac:dyDescent="0.3">
      <c r="A676" s="323" t="s">
        <v>6844</v>
      </c>
      <c r="B676" s="324" t="s">
        <v>1746</v>
      </c>
      <c r="C676" s="324" t="s">
        <v>1747</v>
      </c>
      <c r="D676" s="322"/>
      <c r="E676" s="324" t="s">
        <v>672</v>
      </c>
    </row>
    <row r="677" spans="1:5" x14ac:dyDescent="0.3">
      <c r="A677" s="323" t="s">
        <v>6845</v>
      </c>
      <c r="B677" s="324" t="s">
        <v>6846</v>
      </c>
      <c r="C677" s="324" t="s">
        <v>6847</v>
      </c>
      <c r="D677" s="322" t="s">
        <v>5889</v>
      </c>
      <c r="E677" s="324" t="s">
        <v>672</v>
      </c>
    </row>
    <row r="678" spans="1:5" x14ac:dyDescent="0.3">
      <c r="A678" s="323" t="s">
        <v>6848</v>
      </c>
      <c r="B678" s="324" t="s">
        <v>990</v>
      </c>
      <c r="C678" s="324" t="s">
        <v>991</v>
      </c>
      <c r="D678" s="322"/>
      <c r="E678" s="324" t="s">
        <v>672</v>
      </c>
    </row>
    <row r="679" spans="1:5" x14ac:dyDescent="0.3">
      <c r="A679" s="323" t="s">
        <v>6849</v>
      </c>
      <c r="B679" s="324" t="s">
        <v>3344</v>
      </c>
      <c r="C679" s="324" t="s">
        <v>3345</v>
      </c>
      <c r="D679" s="322"/>
      <c r="E679" s="324" t="s">
        <v>672</v>
      </c>
    </row>
    <row r="680" spans="1:5" x14ac:dyDescent="0.3">
      <c r="A680" s="323" t="s">
        <v>6850</v>
      </c>
      <c r="B680" s="324" t="s">
        <v>1237</v>
      </c>
      <c r="C680" s="324" t="s">
        <v>1238</v>
      </c>
      <c r="D680" s="322"/>
      <c r="E680" s="324" t="s">
        <v>672</v>
      </c>
    </row>
    <row r="681" spans="1:5" x14ac:dyDescent="0.3">
      <c r="A681" s="323" t="s">
        <v>6851</v>
      </c>
      <c r="B681" s="324" t="s">
        <v>4359</v>
      </c>
      <c r="C681" s="324" t="s">
        <v>4360</v>
      </c>
      <c r="D681" s="322"/>
      <c r="E681" s="324" t="s">
        <v>672</v>
      </c>
    </row>
    <row r="682" spans="1:5" x14ac:dyDescent="0.3">
      <c r="A682" s="323" t="s">
        <v>6852</v>
      </c>
      <c r="B682" s="324" t="s">
        <v>4361</v>
      </c>
      <c r="C682" s="324" t="s">
        <v>4362</v>
      </c>
      <c r="D682" s="322" t="s">
        <v>5889</v>
      </c>
      <c r="E682" s="324" t="s">
        <v>672</v>
      </c>
    </row>
    <row r="683" spans="1:5" x14ac:dyDescent="0.3">
      <c r="A683" s="323" t="s">
        <v>6853</v>
      </c>
      <c r="B683" s="324" t="s">
        <v>1748</v>
      </c>
      <c r="C683" s="324" t="s">
        <v>1749</v>
      </c>
      <c r="D683" s="322" t="s">
        <v>5889</v>
      </c>
      <c r="E683" s="324" t="s">
        <v>672</v>
      </c>
    </row>
    <row r="684" spans="1:5" x14ac:dyDescent="0.3">
      <c r="A684" s="323" t="s">
        <v>6854</v>
      </c>
      <c r="B684" s="324" t="s">
        <v>3191</v>
      </c>
      <c r="C684" s="324" t="s">
        <v>3192</v>
      </c>
      <c r="D684" s="322" t="s">
        <v>5889</v>
      </c>
      <c r="E684" s="324" t="s">
        <v>672</v>
      </c>
    </row>
    <row r="685" spans="1:5" x14ac:dyDescent="0.3">
      <c r="A685" s="323" t="s">
        <v>6855</v>
      </c>
      <c r="B685" s="324" t="s">
        <v>2341</v>
      </c>
      <c r="C685" s="324" t="s">
        <v>2342</v>
      </c>
      <c r="D685" s="322" t="s">
        <v>5889</v>
      </c>
      <c r="E685" s="324" t="s">
        <v>672</v>
      </c>
    </row>
    <row r="686" spans="1:5" x14ac:dyDescent="0.3">
      <c r="A686" s="323" t="s">
        <v>6856</v>
      </c>
      <c r="B686" s="324" t="s">
        <v>2010</v>
      </c>
      <c r="C686" s="324" t="s">
        <v>2011</v>
      </c>
      <c r="D686" s="322" t="s">
        <v>5889</v>
      </c>
      <c r="E686" s="324" t="s">
        <v>672</v>
      </c>
    </row>
    <row r="687" spans="1:5" x14ac:dyDescent="0.3">
      <c r="A687" s="323" t="s">
        <v>6857</v>
      </c>
      <c r="B687" s="324" t="s">
        <v>897</v>
      </c>
      <c r="C687" s="324" t="s">
        <v>898</v>
      </c>
      <c r="D687" s="322"/>
      <c r="E687" s="324" t="s">
        <v>672</v>
      </c>
    </row>
    <row r="688" spans="1:5" x14ac:dyDescent="0.3">
      <c r="A688" s="323" t="s">
        <v>6858</v>
      </c>
      <c r="B688" s="324" t="s">
        <v>3494</v>
      </c>
      <c r="C688" s="324" t="s">
        <v>3495</v>
      </c>
      <c r="D688" s="322"/>
      <c r="E688" s="324" t="s">
        <v>672</v>
      </c>
    </row>
    <row r="689" spans="1:5" x14ac:dyDescent="0.3">
      <c r="A689" s="323" t="s">
        <v>6859</v>
      </c>
      <c r="B689" s="324" t="s">
        <v>6860</v>
      </c>
      <c r="C689" s="324" t="s">
        <v>6861</v>
      </c>
      <c r="D689" s="322" t="s">
        <v>5889</v>
      </c>
      <c r="E689" s="324" t="s">
        <v>672</v>
      </c>
    </row>
    <row r="690" spans="1:5" x14ac:dyDescent="0.3">
      <c r="A690" s="323" t="s">
        <v>6862</v>
      </c>
      <c r="B690" s="324" t="s">
        <v>4567</v>
      </c>
      <c r="C690" s="324" t="s">
        <v>4568</v>
      </c>
      <c r="D690" s="322"/>
      <c r="E690" s="324" t="s">
        <v>672</v>
      </c>
    </row>
    <row r="691" spans="1:5" x14ac:dyDescent="0.3">
      <c r="A691" s="323" t="s">
        <v>6863</v>
      </c>
      <c r="B691" s="324" t="s">
        <v>6864</v>
      </c>
      <c r="C691" s="324" t="s">
        <v>6865</v>
      </c>
      <c r="D691" s="322" t="s">
        <v>5889</v>
      </c>
      <c r="E691" s="324" t="s">
        <v>672</v>
      </c>
    </row>
    <row r="692" spans="1:5" x14ac:dyDescent="0.3">
      <c r="A692" s="325" t="s">
        <v>6866</v>
      </c>
      <c r="B692" s="324" t="s">
        <v>1461</v>
      </c>
      <c r="C692" s="324" t="s">
        <v>1462</v>
      </c>
      <c r="D692" s="322"/>
      <c r="E692" s="324" t="s">
        <v>672</v>
      </c>
    </row>
    <row r="693" spans="1:5" x14ac:dyDescent="0.3">
      <c r="A693" s="325" t="s">
        <v>6867</v>
      </c>
      <c r="B693" s="324" t="s">
        <v>4726</v>
      </c>
      <c r="C693" s="326" t="s">
        <v>4727</v>
      </c>
      <c r="D693" s="322"/>
      <c r="E693" s="324" t="s">
        <v>672</v>
      </c>
    </row>
    <row r="694" spans="1:5" x14ac:dyDescent="0.3">
      <c r="A694" s="323" t="s">
        <v>6868</v>
      </c>
      <c r="B694" s="324" t="s">
        <v>6869</v>
      </c>
      <c r="C694" s="324" t="s">
        <v>6870</v>
      </c>
      <c r="D694" s="322" t="s">
        <v>5889</v>
      </c>
      <c r="E694" s="324" t="s">
        <v>672</v>
      </c>
    </row>
    <row r="695" spans="1:5" x14ac:dyDescent="0.3">
      <c r="A695" s="323" t="s">
        <v>6871</v>
      </c>
      <c r="B695" s="324" t="s">
        <v>6872</v>
      </c>
      <c r="C695" s="324" t="s">
        <v>6873</v>
      </c>
      <c r="D695" s="322"/>
      <c r="E695" s="324" t="s">
        <v>672</v>
      </c>
    </row>
    <row r="696" spans="1:5" x14ac:dyDescent="0.3">
      <c r="A696" s="325" t="s">
        <v>6874</v>
      </c>
      <c r="B696" s="324" t="s">
        <v>6875</v>
      </c>
      <c r="C696" s="324" t="s">
        <v>6876</v>
      </c>
      <c r="D696" s="322"/>
      <c r="E696" s="324" t="s">
        <v>672</v>
      </c>
    </row>
    <row r="697" spans="1:5" x14ac:dyDescent="0.3">
      <c r="A697" s="323" t="s">
        <v>6877</v>
      </c>
      <c r="B697" s="324" t="s">
        <v>6878</v>
      </c>
      <c r="C697" s="324" t="s">
        <v>6879</v>
      </c>
      <c r="D697" s="322" t="s">
        <v>5889</v>
      </c>
      <c r="E697" s="324" t="s">
        <v>672</v>
      </c>
    </row>
    <row r="698" spans="1:5" x14ac:dyDescent="0.3">
      <c r="A698" s="323" t="s">
        <v>6880</v>
      </c>
      <c r="B698" s="324" t="s">
        <v>6881</v>
      </c>
      <c r="C698" s="324" t="s">
        <v>6882</v>
      </c>
      <c r="D698" s="322" t="s">
        <v>5889</v>
      </c>
      <c r="E698" s="324" t="s">
        <v>672</v>
      </c>
    </row>
    <row r="699" spans="1:5" x14ac:dyDescent="0.3">
      <c r="A699" s="323" t="s">
        <v>6883</v>
      </c>
      <c r="B699" s="324" t="s">
        <v>1750</v>
      </c>
      <c r="C699" s="324" t="s">
        <v>1751</v>
      </c>
      <c r="D699" s="322"/>
      <c r="E699" s="324" t="s">
        <v>672</v>
      </c>
    </row>
    <row r="700" spans="1:5" x14ac:dyDescent="0.3">
      <c r="A700" s="323" t="s">
        <v>6884</v>
      </c>
      <c r="B700" s="324" t="s">
        <v>2513</v>
      </c>
      <c r="C700" s="324" t="s">
        <v>2514</v>
      </c>
      <c r="D700" s="322" t="s">
        <v>5889</v>
      </c>
      <c r="E700" s="324" t="s">
        <v>672</v>
      </c>
    </row>
    <row r="701" spans="1:5" x14ac:dyDescent="0.3">
      <c r="A701" s="325" t="s">
        <v>6885</v>
      </c>
      <c r="B701" s="324" t="s">
        <v>3856</v>
      </c>
      <c r="C701" s="324" t="s">
        <v>3857</v>
      </c>
      <c r="D701" s="322"/>
      <c r="E701" s="324" t="s">
        <v>672</v>
      </c>
    </row>
    <row r="702" spans="1:5" x14ac:dyDescent="0.3">
      <c r="A702" s="323" t="s">
        <v>6886</v>
      </c>
      <c r="B702" s="324" t="s">
        <v>3800</v>
      </c>
      <c r="C702" s="324" t="s">
        <v>3801</v>
      </c>
      <c r="D702" s="322"/>
      <c r="E702" s="324" t="s">
        <v>672</v>
      </c>
    </row>
    <row r="703" spans="1:5" x14ac:dyDescent="0.3">
      <c r="A703" s="323" t="s">
        <v>6887</v>
      </c>
      <c r="B703" s="324" t="s">
        <v>1613</v>
      </c>
      <c r="C703" s="324" t="s">
        <v>1614</v>
      </c>
      <c r="D703" s="322" t="s">
        <v>5889</v>
      </c>
      <c r="E703" s="324" t="s">
        <v>672</v>
      </c>
    </row>
    <row r="704" spans="1:5" x14ac:dyDescent="0.3">
      <c r="A704" s="325" t="s">
        <v>6888</v>
      </c>
      <c r="B704" s="324" t="s">
        <v>3858</v>
      </c>
      <c r="C704" s="324" t="s">
        <v>3859</v>
      </c>
      <c r="D704" s="322"/>
      <c r="E704" s="324" t="s">
        <v>672</v>
      </c>
    </row>
    <row r="705" spans="1:5" x14ac:dyDescent="0.3">
      <c r="A705" s="323" t="s">
        <v>6889</v>
      </c>
      <c r="B705" s="324" t="s">
        <v>2515</v>
      </c>
      <c r="C705" s="324" t="s">
        <v>2516</v>
      </c>
      <c r="D705" s="322"/>
      <c r="E705" s="324" t="s">
        <v>672</v>
      </c>
    </row>
    <row r="706" spans="1:5" x14ac:dyDescent="0.3">
      <c r="A706" s="323" t="s">
        <v>6890</v>
      </c>
      <c r="B706" s="324" t="s">
        <v>6891</v>
      </c>
      <c r="C706" s="324" t="s">
        <v>6892</v>
      </c>
      <c r="D706" s="322" t="s">
        <v>5889</v>
      </c>
      <c r="E706" s="324" t="s">
        <v>672</v>
      </c>
    </row>
    <row r="707" spans="1:5" x14ac:dyDescent="0.3">
      <c r="A707" s="323" t="s">
        <v>6893</v>
      </c>
      <c r="B707" s="324" t="s">
        <v>1752</v>
      </c>
      <c r="C707" s="324" t="s">
        <v>1753</v>
      </c>
      <c r="D707" s="322"/>
      <c r="E707" s="324" t="s">
        <v>672</v>
      </c>
    </row>
    <row r="708" spans="1:5" x14ac:dyDescent="0.3">
      <c r="A708" s="323" t="s">
        <v>6894</v>
      </c>
      <c r="B708" s="324" t="s">
        <v>1104</v>
      </c>
      <c r="C708" s="324" t="s">
        <v>1105</v>
      </c>
      <c r="D708" s="322"/>
      <c r="E708" s="324" t="s">
        <v>672</v>
      </c>
    </row>
    <row r="709" spans="1:5" x14ac:dyDescent="0.3">
      <c r="A709" s="323" t="s">
        <v>6895</v>
      </c>
      <c r="B709" s="324" t="s">
        <v>2012</v>
      </c>
      <c r="C709" s="324" t="s">
        <v>2013</v>
      </c>
      <c r="D709" s="322" t="s">
        <v>5889</v>
      </c>
      <c r="E709" s="324" t="s">
        <v>672</v>
      </c>
    </row>
    <row r="710" spans="1:5" x14ac:dyDescent="0.3">
      <c r="A710" s="325" t="s">
        <v>6896</v>
      </c>
      <c r="B710" s="324" t="s">
        <v>1615</v>
      </c>
      <c r="C710" s="324" t="s">
        <v>1616</v>
      </c>
      <c r="D710" s="322"/>
      <c r="E710" s="324" t="s">
        <v>672</v>
      </c>
    </row>
    <row r="711" spans="1:5" x14ac:dyDescent="0.3">
      <c r="A711" s="323" t="s">
        <v>6897</v>
      </c>
      <c r="B711" s="324" t="s">
        <v>2223</v>
      </c>
      <c r="C711" s="324" t="s">
        <v>2224</v>
      </c>
      <c r="D711" s="322" t="s">
        <v>5889</v>
      </c>
      <c r="E711" s="324" t="s">
        <v>672</v>
      </c>
    </row>
    <row r="712" spans="1:5" x14ac:dyDescent="0.3">
      <c r="A712" s="323" t="s">
        <v>6898</v>
      </c>
      <c r="B712" s="324" t="s">
        <v>6899</v>
      </c>
      <c r="C712" s="324" t="s">
        <v>6900</v>
      </c>
      <c r="D712" s="322"/>
      <c r="E712" s="324" t="s">
        <v>672</v>
      </c>
    </row>
    <row r="713" spans="1:5" x14ac:dyDescent="0.3">
      <c r="A713" s="323" t="s">
        <v>6901</v>
      </c>
      <c r="B713" s="324" t="s">
        <v>901</v>
      </c>
      <c r="C713" s="324" t="s">
        <v>902</v>
      </c>
      <c r="D713" s="322"/>
      <c r="E713" s="324" t="s">
        <v>672</v>
      </c>
    </row>
    <row r="714" spans="1:5" x14ac:dyDescent="0.3">
      <c r="A714" s="323" t="s">
        <v>6902</v>
      </c>
      <c r="B714" s="324" t="s">
        <v>1754</v>
      </c>
      <c r="C714" s="324" t="s">
        <v>1755</v>
      </c>
      <c r="D714" s="322"/>
      <c r="E714" s="324" t="s">
        <v>672</v>
      </c>
    </row>
    <row r="715" spans="1:5" x14ac:dyDescent="0.3">
      <c r="A715" s="323" t="s">
        <v>6903</v>
      </c>
      <c r="B715" s="324" t="s">
        <v>3048</v>
      </c>
      <c r="C715" s="324" t="s">
        <v>3049</v>
      </c>
      <c r="D715" s="322"/>
      <c r="E715" s="324" t="s">
        <v>672</v>
      </c>
    </row>
    <row r="716" spans="1:5" x14ac:dyDescent="0.3">
      <c r="A716" s="325" t="s">
        <v>6904</v>
      </c>
      <c r="B716" s="324" t="s">
        <v>4732</v>
      </c>
      <c r="C716" s="324" t="s">
        <v>4733</v>
      </c>
      <c r="D716" s="322"/>
      <c r="E716" s="324" t="s">
        <v>672</v>
      </c>
    </row>
    <row r="717" spans="1:5" x14ac:dyDescent="0.3">
      <c r="A717" s="323" t="s">
        <v>6905</v>
      </c>
      <c r="B717" s="324" t="s">
        <v>1756</v>
      </c>
      <c r="C717" s="324" t="s">
        <v>1757</v>
      </c>
      <c r="D717" s="322"/>
      <c r="E717" s="324" t="s">
        <v>672</v>
      </c>
    </row>
    <row r="718" spans="1:5" x14ac:dyDescent="0.3">
      <c r="A718" s="323" t="s">
        <v>6906</v>
      </c>
      <c r="B718" s="324" t="s">
        <v>834</v>
      </c>
      <c r="C718" s="324" t="s">
        <v>835</v>
      </c>
      <c r="D718" s="322" t="s">
        <v>5889</v>
      </c>
      <c r="E718" s="324" t="s">
        <v>672</v>
      </c>
    </row>
    <row r="719" spans="1:5" x14ac:dyDescent="0.3">
      <c r="A719" s="323" t="s">
        <v>6907</v>
      </c>
      <c r="B719" s="324" t="s">
        <v>3496</v>
      </c>
      <c r="C719" s="324" t="s">
        <v>3497</v>
      </c>
      <c r="D719" s="322"/>
      <c r="E719" s="324" t="s">
        <v>672</v>
      </c>
    </row>
    <row r="720" spans="1:5" x14ac:dyDescent="0.3">
      <c r="A720" s="323" t="s">
        <v>6908</v>
      </c>
      <c r="B720" s="324" t="s">
        <v>4327</v>
      </c>
      <c r="C720" s="324" t="s">
        <v>4328</v>
      </c>
      <c r="D720" s="322" t="s">
        <v>5889</v>
      </c>
      <c r="E720" s="324" t="s">
        <v>672</v>
      </c>
    </row>
    <row r="721" spans="1:5" x14ac:dyDescent="0.3">
      <c r="A721" s="323" t="s">
        <v>6909</v>
      </c>
      <c r="B721" s="324" t="s">
        <v>1110</v>
      </c>
      <c r="C721" s="324" t="s">
        <v>1111</v>
      </c>
      <c r="D721" s="322"/>
      <c r="E721" s="324" t="s">
        <v>672</v>
      </c>
    </row>
    <row r="722" spans="1:5" x14ac:dyDescent="0.3">
      <c r="A722" s="323" t="s">
        <v>6910</v>
      </c>
      <c r="B722" s="324" t="s">
        <v>6911</v>
      </c>
      <c r="C722" s="324" t="s">
        <v>6912</v>
      </c>
      <c r="D722" s="322"/>
      <c r="E722" s="324" t="s">
        <v>672</v>
      </c>
    </row>
    <row r="723" spans="1:5" x14ac:dyDescent="0.3">
      <c r="A723" s="323" t="s">
        <v>6913</v>
      </c>
      <c r="B723" s="324" t="s">
        <v>1869</v>
      </c>
      <c r="C723" s="324" t="s">
        <v>1870</v>
      </c>
      <c r="D723" s="322"/>
      <c r="E723" s="324" t="s">
        <v>672</v>
      </c>
    </row>
    <row r="724" spans="1:5" x14ac:dyDescent="0.3">
      <c r="A724" s="323" t="s">
        <v>6914</v>
      </c>
      <c r="B724" s="324" t="s">
        <v>1619</v>
      </c>
      <c r="C724" s="324" t="s">
        <v>1620</v>
      </c>
      <c r="D724" s="322"/>
      <c r="E724" s="324" t="s">
        <v>672</v>
      </c>
    </row>
    <row r="725" spans="1:5" x14ac:dyDescent="0.3">
      <c r="A725" s="323" t="s">
        <v>6915</v>
      </c>
      <c r="B725" s="324" t="s">
        <v>2225</v>
      </c>
      <c r="C725" s="324" t="s">
        <v>2226</v>
      </c>
      <c r="D725" s="322"/>
      <c r="E725" s="324" t="s">
        <v>672</v>
      </c>
    </row>
    <row r="726" spans="1:5" x14ac:dyDescent="0.3">
      <c r="A726" s="323" t="s">
        <v>6916</v>
      </c>
      <c r="B726" s="324" t="s">
        <v>4882</v>
      </c>
      <c r="C726" s="324" t="s">
        <v>4883</v>
      </c>
      <c r="D726" s="322" t="s">
        <v>5889</v>
      </c>
      <c r="E726" s="324" t="s">
        <v>672</v>
      </c>
    </row>
    <row r="727" spans="1:5" x14ac:dyDescent="0.3">
      <c r="A727" s="323" t="s">
        <v>6917</v>
      </c>
      <c r="B727" s="324" t="s">
        <v>6918</v>
      </c>
      <c r="C727" s="324" t="s">
        <v>6919</v>
      </c>
      <c r="D727" s="322" t="s">
        <v>5889</v>
      </c>
      <c r="E727" s="324" t="s">
        <v>672</v>
      </c>
    </row>
    <row r="728" spans="1:5" x14ac:dyDescent="0.3">
      <c r="A728" s="323" t="s">
        <v>6920</v>
      </c>
      <c r="B728" s="324" t="s">
        <v>5053</v>
      </c>
      <c r="C728" s="324" t="s">
        <v>5054</v>
      </c>
      <c r="D728" s="322"/>
      <c r="E728" s="324" t="s">
        <v>672</v>
      </c>
    </row>
    <row r="729" spans="1:5" x14ac:dyDescent="0.3">
      <c r="A729" s="323" t="s">
        <v>6921</v>
      </c>
      <c r="B729" s="324" t="s">
        <v>5053</v>
      </c>
      <c r="C729" s="324" t="s">
        <v>5054</v>
      </c>
      <c r="D729" s="322" t="s">
        <v>5889</v>
      </c>
      <c r="E729" s="324" t="s">
        <v>672</v>
      </c>
    </row>
    <row r="730" spans="1:5" x14ac:dyDescent="0.3">
      <c r="A730" s="323" t="s">
        <v>6922</v>
      </c>
      <c r="B730" s="324" t="s">
        <v>4573</v>
      </c>
      <c r="C730" s="324" t="s">
        <v>4574</v>
      </c>
      <c r="D730" s="322"/>
      <c r="E730" s="324" t="s">
        <v>672</v>
      </c>
    </row>
    <row r="731" spans="1:5" x14ac:dyDescent="0.3">
      <c r="A731" s="323" t="s">
        <v>6923</v>
      </c>
      <c r="B731" s="324" t="s">
        <v>1243</v>
      </c>
      <c r="C731" s="324" t="s">
        <v>1244</v>
      </c>
      <c r="D731" s="322"/>
      <c r="E731" s="324" t="s">
        <v>672</v>
      </c>
    </row>
    <row r="732" spans="1:5" x14ac:dyDescent="0.3">
      <c r="A732" s="323" t="s">
        <v>6924</v>
      </c>
      <c r="B732" s="324" t="s">
        <v>1871</v>
      </c>
      <c r="C732" s="324" t="s">
        <v>6925</v>
      </c>
      <c r="D732" s="322"/>
      <c r="E732" s="324" t="s">
        <v>672</v>
      </c>
    </row>
    <row r="733" spans="1:5" x14ac:dyDescent="0.3">
      <c r="A733" s="323" t="s">
        <v>6926</v>
      </c>
      <c r="B733" s="324" t="s">
        <v>5055</v>
      </c>
      <c r="C733" s="324" t="s">
        <v>5056</v>
      </c>
      <c r="D733" s="322"/>
      <c r="E733" s="324" t="s">
        <v>672</v>
      </c>
    </row>
    <row r="734" spans="1:5" x14ac:dyDescent="0.3">
      <c r="A734" s="325" t="s">
        <v>6927</v>
      </c>
      <c r="B734" s="324" t="s">
        <v>5057</v>
      </c>
      <c r="C734" s="324" t="s">
        <v>5058</v>
      </c>
      <c r="D734" s="322"/>
      <c r="E734" s="324" t="s">
        <v>672</v>
      </c>
    </row>
    <row r="735" spans="1:5" x14ac:dyDescent="0.3">
      <c r="A735" s="323" t="s">
        <v>6928</v>
      </c>
      <c r="B735" s="324" t="s">
        <v>6929</v>
      </c>
      <c r="C735" s="324" t="s">
        <v>6930</v>
      </c>
      <c r="D735" s="322" t="s">
        <v>5889</v>
      </c>
      <c r="E735" s="324" t="s">
        <v>672</v>
      </c>
    </row>
    <row r="736" spans="1:5" x14ac:dyDescent="0.3">
      <c r="A736" s="323" t="s">
        <v>6931</v>
      </c>
      <c r="B736" s="324" t="s">
        <v>6932</v>
      </c>
      <c r="C736" s="324" t="s">
        <v>6933</v>
      </c>
      <c r="D736" s="322" t="s">
        <v>5889</v>
      </c>
      <c r="E736" s="324" t="s">
        <v>672</v>
      </c>
    </row>
    <row r="737" spans="1:5" x14ac:dyDescent="0.3">
      <c r="A737" s="325" t="s">
        <v>6934</v>
      </c>
      <c r="B737" s="324" t="s">
        <v>3660</v>
      </c>
      <c r="C737" s="324" t="s">
        <v>3661</v>
      </c>
      <c r="D737" s="322"/>
      <c r="E737" s="324" t="s">
        <v>672</v>
      </c>
    </row>
    <row r="738" spans="1:5" x14ac:dyDescent="0.3">
      <c r="A738" s="323" t="s">
        <v>6935</v>
      </c>
      <c r="B738" s="324" t="s">
        <v>996</v>
      </c>
      <c r="C738" s="324" t="s">
        <v>997</v>
      </c>
      <c r="D738" s="322"/>
      <c r="E738" s="324" t="s">
        <v>672</v>
      </c>
    </row>
    <row r="739" spans="1:5" x14ac:dyDescent="0.3">
      <c r="A739" s="328" t="s">
        <v>6936</v>
      </c>
      <c r="B739" s="324" t="s">
        <v>5934</v>
      </c>
      <c r="C739" s="324"/>
      <c r="D739" s="322"/>
      <c r="E739" s="324" t="s">
        <v>672</v>
      </c>
    </row>
    <row r="740" spans="1:5" x14ac:dyDescent="0.3">
      <c r="A740" s="323" t="s">
        <v>6937</v>
      </c>
      <c r="B740" s="324" t="s">
        <v>2623</v>
      </c>
      <c r="C740" s="324" t="s">
        <v>2624</v>
      </c>
      <c r="D740" s="322" t="s">
        <v>5889</v>
      </c>
      <c r="E740" s="324" t="s">
        <v>672</v>
      </c>
    </row>
    <row r="741" spans="1:5" x14ac:dyDescent="0.3">
      <c r="A741" s="328" t="s">
        <v>6938</v>
      </c>
      <c r="B741" s="324" t="s">
        <v>5934</v>
      </c>
      <c r="C741" s="324"/>
      <c r="D741" s="322"/>
      <c r="E741" s="324" t="s">
        <v>672</v>
      </c>
    </row>
    <row r="742" spans="1:5" x14ac:dyDescent="0.3">
      <c r="A742" s="323" t="s">
        <v>6939</v>
      </c>
      <c r="B742" s="324" t="s">
        <v>3910</v>
      </c>
      <c r="C742" s="324" t="s">
        <v>3911</v>
      </c>
      <c r="D742" s="322"/>
      <c r="E742" s="324" t="s">
        <v>672</v>
      </c>
    </row>
    <row r="743" spans="1:5" x14ac:dyDescent="0.3">
      <c r="A743" s="323" t="s">
        <v>6940</v>
      </c>
      <c r="B743" s="324" t="s">
        <v>6941</v>
      </c>
      <c r="C743" s="324" t="s">
        <v>6942</v>
      </c>
      <c r="D743" s="322"/>
      <c r="E743" s="324" t="s">
        <v>672</v>
      </c>
    </row>
    <row r="744" spans="1:5" x14ac:dyDescent="0.3">
      <c r="A744" s="323" t="s">
        <v>6943</v>
      </c>
      <c r="B744" s="324" t="s">
        <v>3230</v>
      </c>
      <c r="C744" s="324" t="s">
        <v>3231</v>
      </c>
      <c r="D744" s="322" t="s">
        <v>5889</v>
      </c>
      <c r="E744" s="324" t="s">
        <v>672</v>
      </c>
    </row>
    <row r="745" spans="1:5" x14ac:dyDescent="0.3">
      <c r="A745" s="323" t="s">
        <v>6944</v>
      </c>
      <c r="B745" s="324"/>
      <c r="C745" s="327" t="s">
        <v>6945</v>
      </c>
      <c r="D745" s="322" t="s">
        <v>5889</v>
      </c>
      <c r="E745" s="324" t="s">
        <v>672</v>
      </c>
    </row>
    <row r="746" spans="1:5" x14ac:dyDescent="0.3">
      <c r="A746" s="323" t="s">
        <v>6946</v>
      </c>
      <c r="B746" s="324" t="s">
        <v>4287</v>
      </c>
      <c r="C746" s="324" t="s">
        <v>4288</v>
      </c>
      <c r="D746" s="322" t="s">
        <v>5889</v>
      </c>
      <c r="E746" s="324" t="s">
        <v>672</v>
      </c>
    </row>
    <row r="747" spans="1:5" x14ac:dyDescent="0.3">
      <c r="A747" s="323" t="s">
        <v>6947</v>
      </c>
      <c r="B747" s="324" t="s">
        <v>2858</v>
      </c>
      <c r="C747" s="324" t="s">
        <v>2859</v>
      </c>
      <c r="D747" s="322" t="s">
        <v>5889</v>
      </c>
      <c r="E747" s="324" t="s">
        <v>672</v>
      </c>
    </row>
    <row r="748" spans="1:5" x14ac:dyDescent="0.3">
      <c r="A748" s="323" t="s">
        <v>6948</v>
      </c>
      <c r="B748" s="324" t="s">
        <v>6949</v>
      </c>
      <c r="C748" s="324" t="s">
        <v>6950</v>
      </c>
      <c r="D748" s="322"/>
      <c r="E748" s="324" t="s">
        <v>672</v>
      </c>
    </row>
    <row r="749" spans="1:5" x14ac:dyDescent="0.3">
      <c r="A749" s="323" t="s">
        <v>6951</v>
      </c>
      <c r="B749" s="324" t="s">
        <v>5982</v>
      </c>
      <c r="C749" s="324"/>
      <c r="D749" s="322"/>
      <c r="E749" s="324" t="s">
        <v>672</v>
      </c>
    </row>
    <row r="750" spans="1:5" x14ac:dyDescent="0.3">
      <c r="A750" s="323" t="s">
        <v>6952</v>
      </c>
      <c r="B750" s="324" t="s">
        <v>6953</v>
      </c>
      <c r="C750" s="324" t="s">
        <v>6954</v>
      </c>
      <c r="D750" s="322"/>
      <c r="E750" s="324" t="s">
        <v>672</v>
      </c>
    </row>
    <row r="751" spans="1:5" x14ac:dyDescent="0.3">
      <c r="A751" s="323" t="s">
        <v>6955</v>
      </c>
      <c r="B751" s="324" t="s">
        <v>5982</v>
      </c>
      <c r="C751" s="324"/>
      <c r="D751" s="322"/>
      <c r="E751" s="324" t="s">
        <v>672</v>
      </c>
    </row>
    <row r="752" spans="1:5" x14ac:dyDescent="0.3">
      <c r="A752" s="323" t="s">
        <v>6956</v>
      </c>
      <c r="B752" s="324" t="s">
        <v>4303</v>
      </c>
      <c r="C752" s="324" t="s">
        <v>4304</v>
      </c>
      <c r="D752" s="322"/>
      <c r="E752" s="324" t="s">
        <v>672</v>
      </c>
    </row>
    <row r="753" spans="1:12" x14ac:dyDescent="0.3">
      <c r="A753" s="323" t="s">
        <v>6957</v>
      </c>
      <c r="B753" s="324" t="s">
        <v>6958</v>
      </c>
      <c r="C753" s="324" t="s">
        <v>6959</v>
      </c>
      <c r="D753" s="322"/>
      <c r="E753" s="324" t="s">
        <v>672</v>
      </c>
    </row>
    <row r="754" spans="1:12" x14ac:dyDescent="0.3">
      <c r="A754" s="323" t="s">
        <v>6960</v>
      </c>
      <c r="B754" s="324" t="s">
        <v>6961</v>
      </c>
      <c r="C754" s="324" t="s">
        <v>6962</v>
      </c>
      <c r="D754" s="322"/>
      <c r="E754" s="324" t="s">
        <v>672</v>
      </c>
    </row>
    <row r="755" spans="1:12" x14ac:dyDescent="0.3">
      <c r="A755" s="323" t="s">
        <v>6963</v>
      </c>
      <c r="B755" s="324" t="s">
        <v>6964</v>
      </c>
      <c r="C755" s="324" t="s">
        <v>6965</v>
      </c>
      <c r="D755" s="322"/>
      <c r="E755" s="324" t="s">
        <v>672</v>
      </c>
    </row>
    <row r="756" spans="1:12" x14ac:dyDescent="0.3">
      <c r="A756" s="323" t="s">
        <v>6966</v>
      </c>
      <c r="B756" s="324" t="s">
        <v>4319</v>
      </c>
      <c r="C756" s="324" t="s">
        <v>4320</v>
      </c>
      <c r="D756" s="322" t="s">
        <v>5889</v>
      </c>
      <c r="E756" s="324" t="s">
        <v>672</v>
      </c>
    </row>
    <row r="757" spans="1:12" x14ac:dyDescent="0.3">
      <c r="A757" s="323" t="s">
        <v>6967</v>
      </c>
      <c r="B757" s="324" t="s">
        <v>6968</v>
      </c>
      <c r="C757" s="324" t="s">
        <v>6969</v>
      </c>
      <c r="D757" s="322"/>
      <c r="E757" s="324" t="s">
        <v>672</v>
      </c>
    </row>
    <row r="758" spans="1:12" x14ac:dyDescent="0.3">
      <c r="A758" s="323" t="s">
        <v>6970</v>
      </c>
      <c r="B758" s="324" t="s">
        <v>6971</v>
      </c>
      <c r="C758" s="324" t="s">
        <v>6972</v>
      </c>
      <c r="D758" s="322"/>
      <c r="E758" s="324" t="s">
        <v>672</v>
      </c>
    </row>
    <row r="759" spans="1:12" x14ac:dyDescent="0.3">
      <c r="A759" s="323" t="s">
        <v>6973</v>
      </c>
      <c r="B759" s="324" t="s">
        <v>3960</v>
      </c>
      <c r="C759" s="324" t="s">
        <v>3961</v>
      </c>
      <c r="D759" s="322" t="s">
        <v>5889</v>
      </c>
      <c r="E759" s="324" t="s">
        <v>672</v>
      </c>
    </row>
    <row r="760" spans="1:12" x14ac:dyDescent="0.3">
      <c r="A760" s="323" t="s">
        <v>6974</v>
      </c>
      <c r="B760" s="324" t="s">
        <v>3944</v>
      </c>
      <c r="C760" s="324" t="s">
        <v>3945</v>
      </c>
      <c r="D760" s="322" t="s">
        <v>5889</v>
      </c>
      <c r="E760" s="324" t="s">
        <v>672</v>
      </c>
    </row>
    <row r="761" spans="1:12" x14ac:dyDescent="0.3">
      <c r="A761" s="323" t="s">
        <v>6975</v>
      </c>
      <c r="B761" s="324" t="s">
        <v>3434</v>
      </c>
      <c r="C761" s="324" t="s">
        <v>3435</v>
      </c>
      <c r="D761" s="322"/>
      <c r="E761" s="324" t="s">
        <v>672</v>
      </c>
    </row>
    <row r="762" spans="1:12" x14ac:dyDescent="0.3">
      <c r="A762" s="323" t="s">
        <v>6976</v>
      </c>
      <c r="B762" s="324" t="s">
        <v>5982</v>
      </c>
      <c r="C762" s="324"/>
      <c r="D762" s="322"/>
      <c r="E762" s="324" t="s">
        <v>672</v>
      </c>
    </row>
    <row r="763" spans="1:12" x14ac:dyDescent="0.3">
      <c r="A763" s="323" t="s">
        <v>6977</v>
      </c>
      <c r="B763" s="324" t="s">
        <v>6978</v>
      </c>
      <c r="C763" s="324" t="s">
        <v>6979</v>
      </c>
      <c r="D763" s="322" t="s">
        <v>5889</v>
      </c>
      <c r="E763" s="324" t="s">
        <v>672</v>
      </c>
    </row>
    <row r="764" spans="1:12" x14ac:dyDescent="0.3">
      <c r="A764" s="323" t="s">
        <v>6980</v>
      </c>
      <c r="B764" s="324" t="s">
        <v>6981</v>
      </c>
      <c r="C764" s="324" t="s">
        <v>6982</v>
      </c>
      <c r="D764" s="322" t="s">
        <v>5889</v>
      </c>
      <c r="E764" s="324" t="s">
        <v>672</v>
      </c>
    </row>
    <row r="765" spans="1:12" x14ac:dyDescent="0.3">
      <c r="A765" s="323" t="s">
        <v>6983</v>
      </c>
      <c r="B765" s="324"/>
      <c r="C765" s="327" t="s">
        <v>6984</v>
      </c>
      <c r="D765" s="322" t="s">
        <v>5889</v>
      </c>
      <c r="E765" s="324" t="s">
        <v>672</v>
      </c>
      <c r="K765" s="324"/>
      <c r="L765" s="324"/>
    </row>
    <row r="766" spans="1:12" x14ac:dyDescent="0.3">
      <c r="A766" s="323" t="s">
        <v>6985</v>
      </c>
      <c r="B766" s="324" t="s">
        <v>1137</v>
      </c>
      <c r="C766" s="324" t="s">
        <v>1138</v>
      </c>
      <c r="D766" s="322"/>
      <c r="E766" s="324" t="s">
        <v>672</v>
      </c>
      <c r="K766" s="324"/>
      <c r="L766" s="324"/>
    </row>
    <row r="767" spans="1:12" x14ac:dyDescent="0.3">
      <c r="A767" s="323" t="s">
        <v>6986</v>
      </c>
      <c r="B767" s="324" t="s">
        <v>6987</v>
      </c>
      <c r="C767" s="324" t="s">
        <v>6988</v>
      </c>
      <c r="D767" s="322" t="s">
        <v>5889</v>
      </c>
      <c r="E767" s="324" t="s">
        <v>672</v>
      </c>
    </row>
    <row r="768" spans="1:12" x14ac:dyDescent="0.3">
      <c r="A768" s="323" t="s">
        <v>6989</v>
      </c>
      <c r="B768" s="324" t="s">
        <v>3314</v>
      </c>
      <c r="C768" s="324" t="s">
        <v>3315</v>
      </c>
      <c r="D768" s="322" t="s">
        <v>5889</v>
      </c>
      <c r="E768" s="324" t="s">
        <v>672</v>
      </c>
    </row>
    <row r="769" spans="1:5" x14ac:dyDescent="0.3">
      <c r="A769" s="323" t="s">
        <v>6990</v>
      </c>
      <c r="B769" s="324"/>
      <c r="C769" s="327" t="s">
        <v>6991</v>
      </c>
      <c r="D769" s="329"/>
      <c r="E769" s="324" t="s">
        <v>672</v>
      </c>
    </row>
    <row r="770" spans="1:5" x14ac:dyDescent="0.3">
      <c r="A770" s="323" t="s">
        <v>6992</v>
      </c>
      <c r="B770" s="324" t="s">
        <v>1447</v>
      </c>
      <c r="C770" s="324" t="s">
        <v>1448</v>
      </c>
      <c r="D770" s="329"/>
      <c r="E770" s="324" t="s">
        <v>672</v>
      </c>
    </row>
    <row r="771" spans="1:5" x14ac:dyDescent="0.3">
      <c r="A771" s="323" t="s">
        <v>6993</v>
      </c>
      <c r="B771" s="324" t="s">
        <v>1201</v>
      </c>
      <c r="C771" s="324" t="s">
        <v>1202</v>
      </c>
      <c r="D771" s="329"/>
      <c r="E771" s="324" t="s">
        <v>672</v>
      </c>
    </row>
    <row r="772" spans="1:5" x14ac:dyDescent="0.3">
      <c r="A772" s="323" t="s">
        <v>6994</v>
      </c>
      <c r="B772" s="324" t="s">
        <v>6995</v>
      </c>
      <c r="C772" s="324" t="s">
        <v>6996</v>
      </c>
      <c r="D772" s="329"/>
      <c r="E772" s="324" t="s">
        <v>672</v>
      </c>
    </row>
    <row r="773" spans="1:5" x14ac:dyDescent="0.3">
      <c r="A773" s="323" t="s">
        <v>6997</v>
      </c>
      <c r="B773" s="324" t="s">
        <v>2129</v>
      </c>
      <c r="C773" s="324" t="s">
        <v>2130</v>
      </c>
      <c r="D773" s="329"/>
      <c r="E773" s="324" t="s">
        <v>672</v>
      </c>
    </row>
    <row r="774" spans="1:5" x14ac:dyDescent="0.3">
      <c r="A774" s="323" t="s">
        <v>6998</v>
      </c>
      <c r="B774" s="324" t="s">
        <v>1724</v>
      </c>
      <c r="C774" s="324" t="s">
        <v>1725</v>
      </c>
      <c r="D774" s="329"/>
      <c r="E774" s="324" t="s">
        <v>672</v>
      </c>
    </row>
    <row r="775" spans="1:5" x14ac:dyDescent="0.3">
      <c r="A775" s="323" t="s">
        <v>6999</v>
      </c>
      <c r="B775" s="324" t="s">
        <v>7000</v>
      </c>
      <c r="C775" s="324" t="s">
        <v>7001</v>
      </c>
      <c r="D775" s="329"/>
      <c r="E775" s="324" t="s">
        <v>672</v>
      </c>
    </row>
    <row r="776" spans="1:5" x14ac:dyDescent="0.3">
      <c r="A776" s="323" t="s">
        <v>7002</v>
      </c>
      <c r="B776" s="324" t="s">
        <v>774</v>
      </c>
      <c r="C776" s="324" t="s">
        <v>775</v>
      </c>
      <c r="D776" s="329"/>
      <c r="E776" s="324" t="s">
        <v>672</v>
      </c>
    </row>
    <row r="777" spans="1:5" x14ac:dyDescent="0.3">
      <c r="A777" s="323" t="s">
        <v>7003</v>
      </c>
      <c r="B777" s="324" t="s">
        <v>2319</v>
      </c>
      <c r="C777" s="324" t="s">
        <v>2320</v>
      </c>
      <c r="D777" s="329"/>
      <c r="E777" s="324" t="s">
        <v>672</v>
      </c>
    </row>
    <row r="778" spans="1:5" x14ac:dyDescent="0.3">
      <c r="A778" s="323" t="s">
        <v>7004</v>
      </c>
      <c r="B778" s="324" t="s">
        <v>7005</v>
      </c>
      <c r="C778" s="324" t="s">
        <v>7006</v>
      </c>
      <c r="D778" s="329"/>
      <c r="E778" s="324" t="s">
        <v>672</v>
      </c>
    </row>
    <row r="779" spans="1:5" x14ac:dyDescent="0.3">
      <c r="A779" s="323" t="s">
        <v>7007</v>
      </c>
      <c r="B779" s="324" t="s">
        <v>4779</v>
      </c>
      <c r="C779" s="324" t="s">
        <v>4780</v>
      </c>
      <c r="D779" s="329"/>
      <c r="E779" s="324" t="s">
        <v>672</v>
      </c>
    </row>
    <row r="780" spans="1:5" x14ac:dyDescent="0.3">
      <c r="A780" s="323" t="s">
        <v>7008</v>
      </c>
      <c r="B780" s="324" t="s">
        <v>3669</v>
      </c>
      <c r="C780" s="324" t="s">
        <v>3670</v>
      </c>
      <c r="D780" s="329"/>
      <c r="E780" s="324" t="s">
        <v>672</v>
      </c>
    </row>
    <row r="781" spans="1:5" x14ac:dyDescent="0.3">
      <c r="A781" s="323" t="s">
        <v>7009</v>
      </c>
      <c r="B781" s="324" t="s">
        <v>1306</v>
      </c>
      <c r="C781" s="324" t="s">
        <v>1307</v>
      </c>
      <c r="D781" s="329"/>
      <c r="E781" s="324" t="s">
        <v>672</v>
      </c>
    </row>
    <row r="782" spans="1:5" x14ac:dyDescent="0.3">
      <c r="A782" s="323" t="s">
        <v>7010</v>
      </c>
      <c r="B782" s="324" t="s">
        <v>4690</v>
      </c>
      <c r="C782" s="324" t="s">
        <v>4691</v>
      </c>
      <c r="D782" s="329"/>
      <c r="E782" s="324" t="s">
        <v>672</v>
      </c>
    </row>
    <row r="783" spans="1:5" x14ac:dyDescent="0.3">
      <c r="A783" s="323" t="s">
        <v>7011</v>
      </c>
      <c r="B783" s="324" t="s">
        <v>2268</v>
      </c>
      <c r="C783" s="324" t="s">
        <v>2269</v>
      </c>
      <c r="D783" s="329"/>
      <c r="E783" s="324" t="s">
        <v>672</v>
      </c>
    </row>
    <row r="784" spans="1:5" x14ac:dyDescent="0.3">
      <c r="A784" s="323" t="s">
        <v>7012</v>
      </c>
      <c r="B784" s="324" t="s">
        <v>2293</v>
      </c>
      <c r="C784" s="324" t="s">
        <v>2294</v>
      </c>
      <c r="D784" s="329"/>
      <c r="E784" s="324" t="s">
        <v>672</v>
      </c>
    </row>
    <row r="785" spans="1:5" x14ac:dyDescent="0.3">
      <c r="A785" s="323" t="s">
        <v>7013</v>
      </c>
      <c r="B785" s="324" t="s">
        <v>1930</v>
      </c>
      <c r="C785" s="324" t="s">
        <v>1931</v>
      </c>
      <c r="D785" s="329"/>
      <c r="E785" s="324" t="s">
        <v>672</v>
      </c>
    </row>
    <row r="786" spans="1:5" x14ac:dyDescent="0.3">
      <c r="A786" s="323" t="s">
        <v>7014</v>
      </c>
      <c r="B786" s="324" t="s">
        <v>1435</v>
      </c>
      <c r="C786" s="324" t="s">
        <v>1436</v>
      </c>
      <c r="D786" s="329"/>
      <c r="E786" s="324" t="s">
        <v>672</v>
      </c>
    </row>
    <row r="787" spans="1:5" x14ac:dyDescent="0.3">
      <c r="A787" s="323" t="s">
        <v>7015</v>
      </c>
      <c r="B787" s="324" t="s">
        <v>1239</v>
      </c>
      <c r="C787" s="324" t="s">
        <v>1240</v>
      </c>
      <c r="D787" s="329"/>
      <c r="E787" s="324" t="s">
        <v>672</v>
      </c>
    </row>
    <row r="788" spans="1:5" x14ac:dyDescent="0.3">
      <c r="A788" s="323" t="s">
        <v>7016</v>
      </c>
      <c r="B788" s="324" t="s">
        <v>3175</v>
      </c>
      <c r="C788" s="324" t="s">
        <v>3176</v>
      </c>
      <c r="D788" s="329"/>
      <c r="E788" s="324" t="s">
        <v>672</v>
      </c>
    </row>
    <row r="789" spans="1:5" x14ac:dyDescent="0.3">
      <c r="A789" s="323" t="s">
        <v>7017</v>
      </c>
      <c r="B789" s="324" t="s">
        <v>7018</v>
      </c>
      <c r="C789" s="324" t="s">
        <v>7019</v>
      </c>
      <c r="D789" s="329"/>
      <c r="E789" s="324" t="s">
        <v>672</v>
      </c>
    </row>
    <row r="790" spans="1:5" x14ac:dyDescent="0.3">
      <c r="A790" s="323" t="s">
        <v>7020</v>
      </c>
      <c r="B790" s="324" t="s">
        <v>7021</v>
      </c>
      <c r="C790" s="324" t="s">
        <v>7022</v>
      </c>
      <c r="D790" s="329"/>
      <c r="E790" s="324" t="s">
        <v>672</v>
      </c>
    </row>
    <row r="791" spans="1:5" x14ac:dyDescent="0.3">
      <c r="A791" s="323" t="s">
        <v>7023</v>
      </c>
      <c r="B791" s="324" t="s">
        <v>7024</v>
      </c>
      <c r="C791" s="324" t="s">
        <v>7025</v>
      </c>
      <c r="D791" s="329"/>
      <c r="E791" s="324" t="s">
        <v>672</v>
      </c>
    </row>
    <row r="792" spans="1:5" x14ac:dyDescent="0.3">
      <c r="A792" s="323" t="s">
        <v>7026</v>
      </c>
      <c r="B792" s="324"/>
      <c r="C792" s="327" t="s">
        <v>7027</v>
      </c>
      <c r="D792" s="329"/>
      <c r="E792" s="324" t="s">
        <v>672</v>
      </c>
    </row>
    <row r="793" spans="1:5" x14ac:dyDescent="0.3">
      <c r="A793" s="323" t="s">
        <v>7028</v>
      </c>
      <c r="B793" s="324" t="s">
        <v>7029</v>
      </c>
      <c r="C793" s="324" t="s">
        <v>7030</v>
      </c>
      <c r="D793" s="329"/>
      <c r="E793" s="324" t="s">
        <v>672</v>
      </c>
    </row>
    <row r="794" spans="1:5" x14ac:dyDescent="0.3">
      <c r="A794" s="323" t="s">
        <v>7031</v>
      </c>
      <c r="B794" s="324"/>
      <c r="C794" s="327" t="s">
        <v>7032</v>
      </c>
      <c r="D794" s="329"/>
      <c r="E794" s="324" t="s">
        <v>672</v>
      </c>
    </row>
    <row r="795" spans="1:5" x14ac:dyDescent="0.3">
      <c r="A795" s="323" t="s">
        <v>7033</v>
      </c>
      <c r="B795" s="324"/>
      <c r="C795" s="327" t="s">
        <v>7034</v>
      </c>
      <c r="D795" s="329"/>
      <c r="E795" s="324" t="s">
        <v>672</v>
      </c>
    </row>
    <row r="796" spans="1:5" x14ac:dyDescent="0.3">
      <c r="A796" s="323" t="s">
        <v>7035</v>
      </c>
      <c r="B796" s="324"/>
      <c r="C796" s="327" t="s">
        <v>7036</v>
      </c>
      <c r="D796" s="329"/>
      <c r="E796" s="324" t="s">
        <v>672</v>
      </c>
    </row>
    <row r="797" spans="1:5" x14ac:dyDescent="0.3">
      <c r="A797" s="323" t="s">
        <v>7037</v>
      </c>
      <c r="B797" s="324"/>
      <c r="C797" s="327" t="s">
        <v>7038</v>
      </c>
      <c r="D797" s="329"/>
      <c r="E797" s="324" t="s">
        <v>672</v>
      </c>
    </row>
    <row r="798" spans="1:5" x14ac:dyDescent="0.3">
      <c r="A798" s="323" t="s">
        <v>7039</v>
      </c>
      <c r="B798" s="324"/>
      <c r="C798" s="327" t="s">
        <v>7040</v>
      </c>
      <c r="D798" s="329"/>
      <c r="E798" s="324" t="s">
        <v>672</v>
      </c>
    </row>
    <row r="799" spans="1:5" x14ac:dyDescent="0.3">
      <c r="A799" s="323" t="s">
        <v>7041</v>
      </c>
      <c r="B799" s="324"/>
      <c r="C799" s="327" t="s">
        <v>7042</v>
      </c>
      <c r="D799" s="329"/>
      <c r="E799" s="324" t="s">
        <v>672</v>
      </c>
    </row>
    <row r="800" spans="1:5" x14ac:dyDescent="0.3">
      <c r="A800" s="323" t="s">
        <v>7043</v>
      </c>
      <c r="B800" s="324" t="s">
        <v>7044</v>
      </c>
      <c r="C800" s="324" t="s">
        <v>7045</v>
      </c>
      <c r="D800" s="329"/>
      <c r="E800" s="324" t="s">
        <v>672</v>
      </c>
    </row>
    <row r="801" spans="1:5" x14ac:dyDescent="0.3">
      <c r="A801" s="323" t="s">
        <v>7046</v>
      </c>
      <c r="B801" s="324" t="s">
        <v>1658</v>
      </c>
      <c r="C801" s="324" t="s">
        <v>1659</v>
      </c>
      <c r="D801" s="329"/>
      <c r="E801" s="324" t="s">
        <v>672</v>
      </c>
    </row>
    <row r="802" spans="1:5" x14ac:dyDescent="0.3">
      <c r="A802" s="323" t="s">
        <v>7047</v>
      </c>
      <c r="B802" s="324"/>
      <c r="C802" s="327" t="s">
        <v>7048</v>
      </c>
      <c r="D802" s="329"/>
      <c r="E802" s="324" t="s">
        <v>672</v>
      </c>
    </row>
    <row r="803" spans="1:5" x14ac:dyDescent="0.3">
      <c r="A803" s="323" t="s">
        <v>7049</v>
      </c>
      <c r="B803" s="324" t="s">
        <v>7050</v>
      </c>
      <c r="C803" s="324" t="s">
        <v>7051</v>
      </c>
      <c r="D803" s="329"/>
      <c r="E803" s="324" t="s">
        <v>672</v>
      </c>
    </row>
    <row r="804" spans="1:5" x14ac:dyDescent="0.3">
      <c r="A804" s="323" t="s">
        <v>7052</v>
      </c>
      <c r="B804" s="324"/>
      <c r="C804" s="327" t="s">
        <v>7053</v>
      </c>
      <c r="D804" s="329"/>
      <c r="E804" s="324" t="s">
        <v>672</v>
      </c>
    </row>
    <row r="805" spans="1:5" x14ac:dyDescent="0.3">
      <c r="A805" s="323" t="s">
        <v>7054</v>
      </c>
      <c r="B805" s="324"/>
      <c r="C805" s="327" t="s">
        <v>7055</v>
      </c>
      <c r="D805" s="329"/>
      <c r="E805" s="324" t="s">
        <v>672</v>
      </c>
    </row>
    <row r="806" spans="1:5" x14ac:dyDescent="0.3">
      <c r="A806" s="323" t="s">
        <v>7056</v>
      </c>
      <c r="B806" s="324" t="s">
        <v>7057</v>
      </c>
      <c r="C806" s="324" t="s">
        <v>7058</v>
      </c>
      <c r="D806" s="329"/>
      <c r="E806" s="324" t="s">
        <v>672</v>
      </c>
    </row>
    <row r="807" spans="1:5" x14ac:dyDescent="0.3">
      <c r="A807" s="323" t="s">
        <v>7059</v>
      </c>
      <c r="B807" s="324" t="s">
        <v>7060</v>
      </c>
      <c r="C807" s="324" t="s">
        <v>7061</v>
      </c>
      <c r="D807" s="329"/>
      <c r="E807" s="324" t="s">
        <v>672</v>
      </c>
    </row>
    <row r="808" spans="1:5" x14ac:dyDescent="0.3">
      <c r="A808" s="323" t="s">
        <v>7062</v>
      </c>
      <c r="B808" s="324" t="s">
        <v>7063</v>
      </c>
      <c r="C808" s="324" t="s">
        <v>7064</v>
      </c>
      <c r="D808" s="329"/>
      <c r="E808" s="324" t="s">
        <v>672</v>
      </c>
    </row>
    <row r="809" spans="1:5" x14ac:dyDescent="0.3">
      <c r="A809" s="323" t="s">
        <v>7065</v>
      </c>
      <c r="B809" s="324"/>
      <c r="C809" s="327" t="s">
        <v>7066</v>
      </c>
      <c r="D809" s="329"/>
      <c r="E809" s="324" t="s">
        <v>672</v>
      </c>
    </row>
    <row r="810" spans="1:5" x14ac:dyDescent="0.3">
      <c r="A810" s="323" t="s">
        <v>7067</v>
      </c>
      <c r="B810" s="324"/>
      <c r="C810" s="327" t="s">
        <v>7068</v>
      </c>
      <c r="D810" s="329"/>
      <c r="E810" s="324" t="s">
        <v>672</v>
      </c>
    </row>
    <row r="811" spans="1:5" x14ac:dyDescent="0.3">
      <c r="A811" s="323" t="s">
        <v>7069</v>
      </c>
      <c r="B811" s="324" t="s">
        <v>7070</v>
      </c>
      <c r="C811" s="324" t="s">
        <v>7071</v>
      </c>
      <c r="D811" s="329"/>
      <c r="E811" s="324" t="s">
        <v>672</v>
      </c>
    </row>
    <row r="812" spans="1:5" x14ac:dyDescent="0.3">
      <c r="A812" s="323" t="s">
        <v>7072</v>
      </c>
      <c r="B812" s="324"/>
      <c r="C812" s="327" t="s">
        <v>7073</v>
      </c>
      <c r="D812" s="329"/>
      <c r="E812" s="324" t="s">
        <v>672</v>
      </c>
    </row>
    <row r="813" spans="1:5" x14ac:dyDescent="0.3">
      <c r="A813" s="323" t="s">
        <v>7074</v>
      </c>
      <c r="B813" s="324" t="s">
        <v>7075</v>
      </c>
      <c r="C813" s="324" t="s">
        <v>7076</v>
      </c>
      <c r="D813" s="329"/>
      <c r="E813" s="324" t="s">
        <v>672</v>
      </c>
    </row>
    <row r="814" spans="1:5" x14ac:dyDescent="0.3">
      <c r="A814" s="323" t="s">
        <v>7077</v>
      </c>
      <c r="B814" s="324"/>
      <c r="C814" s="327" t="s">
        <v>7078</v>
      </c>
      <c r="D814" s="329"/>
      <c r="E814" s="324" t="s">
        <v>672</v>
      </c>
    </row>
    <row r="815" spans="1:5" x14ac:dyDescent="0.3">
      <c r="A815" s="323" t="s">
        <v>7079</v>
      </c>
      <c r="B815" s="324"/>
      <c r="C815" s="327" t="s">
        <v>7080</v>
      </c>
      <c r="D815" s="329"/>
      <c r="E815" s="324" t="s">
        <v>672</v>
      </c>
    </row>
    <row r="816" spans="1:5" x14ac:dyDescent="0.3">
      <c r="A816" s="323" t="s">
        <v>7081</v>
      </c>
      <c r="B816" s="324"/>
      <c r="C816" s="327" t="s">
        <v>7082</v>
      </c>
      <c r="D816" s="329"/>
      <c r="E816" s="324" t="s">
        <v>672</v>
      </c>
    </row>
    <row r="817" spans="1:5" x14ac:dyDescent="0.3">
      <c r="A817" s="323" t="s">
        <v>7083</v>
      </c>
      <c r="B817" s="324" t="s">
        <v>7084</v>
      </c>
      <c r="C817" s="324" t="s">
        <v>7085</v>
      </c>
      <c r="D817" s="329"/>
      <c r="E817" s="324" t="s">
        <v>672</v>
      </c>
    </row>
    <row r="818" spans="1:5" x14ac:dyDescent="0.3">
      <c r="A818" s="323" t="s">
        <v>7086</v>
      </c>
      <c r="B818" s="324"/>
      <c r="C818" s="327" t="s">
        <v>7087</v>
      </c>
      <c r="D818" s="329"/>
      <c r="E818" s="324" t="s">
        <v>672</v>
      </c>
    </row>
    <row r="819" spans="1:5" x14ac:dyDescent="0.3">
      <c r="A819" s="323" t="s">
        <v>7088</v>
      </c>
      <c r="B819" s="324"/>
      <c r="C819" s="327" t="s">
        <v>7089</v>
      </c>
      <c r="D819" s="329"/>
      <c r="E819" s="324" t="s">
        <v>672</v>
      </c>
    </row>
    <row r="820" spans="1:5" x14ac:dyDescent="0.3">
      <c r="A820" s="323" t="s">
        <v>7090</v>
      </c>
      <c r="B820" s="324" t="s">
        <v>855</v>
      </c>
      <c r="C820" s="324" t="s">
        <v>7091</v>
      </c>
      <c r="D820" s="322" t="s">
        <v>5889</v>
      </c>
      <c r="E820" s="324" t="s">
        <v>672</v>
      </c>
    </row>
    <row r="821" spans="1:5" x14ac:dyDescent="0.3">
      <c r="A821" s="323" t="s">
        <v>7092</v>
      </c>
      <c r="B821" s="324" t="s">
        <v>2043</v>
      </c>
      <c r="C821" s="324" t="s">
        <v>2044</v>
      </c>
      <c r="D821" s="329"/>
      <c r="E821" s="324" t="s">
        <v>672</v>
      </c>
    </row>
    <row r="822" spans="1:5" x14ac:dyDescent="0.3">
      <c r="A822" s="323" t="s">
        <v>7093</v>
      </c>
      <c r="B822" s="324" t="s">
        <v>786</v>
      </c>
      <c r="C822" s="324" t="s">
        <v>787</v>
      </c>
      <c r="D822" s="329"/>
      <c r="E822" s="324" t="s">
        <v>672</v>
      </c>
    </row>
    <row r="823" spans="1:5" x14ac:dyDescent="0.3">
      <c r="A823" s="323" t="s">
        <v>7094</v>
      </c>
      <c r="B823" s="324"/>
      <c r="C823" s="327" t="s">
        <v>7095</v>
      </c>
      <c r="D823" s="329"/>
      <c r="E823" s="324" t="s">
        <v>672</v>
      </c>
    </row>
    <row r="824" spans="1:5" x14ac:dyDescent="0.3">
      <c r="A824" s="323" t="s">
        <v>7096</v>
      </c>
      <c r="B824" s="324"/>
      <c r="C824" s="327" t="s">
        <v>7097</v>
      </c>
      <c r="D824" s="329"/>
      <c r="E824" s="324" t="s">
        <v>672</v>
      </c>
    </row>
    <row r="825" spans="1:5" x14ac:dyDescent="0.3">
      <c r="A825" s="323" t="s">
        <v>7098</v>
      </c>
      <c r="B825" s="330" t="s">
        <v>1041</v>
      </c>
      <c r="C825" s="327" t="s">
        <v>7099</v>
      </c>
      <c r="D825" s="329"/>
      <c r="E825" s="324" t="s">
        <v>672</v>
      </c>
    </row>
    <row r="826" spans="1:5" ht="15" thickBot="1" x14ac:dyDescent="0.35">
      <c r="A826" s="331" t="s">
        <v>7100</v>
      </c>
      <c r="B826" s="332" t="s">
        <v>1043</v>
      </c>
      <c r="C826" s="333" t="s">
        <v>7101</v>
      </c>
      <c r="D826" s="334"/>
      <c r="E826" s="324" t="s">
        <v>672</v>
      </c>
    </row>
  </sheetData>
  <autoFilter ref="A1:L826" xr:uid="{B34D0C1B-5BC0-49BA-B7E6-B9FAC630111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pageSetUpPr fitToPage="1"/>
  </sheetPr>
  <dimension ref="A1:P50"/>
  <sheetViews>
    <sheetView topLeftCell="E32" zoomScale="96" zoomScaleNormal="96" workbookViewId="0">
      <selection activeCell="J36" sqref="J36:N36"/>
    </sheetView>
  </sheetViews>
  <sheetFormatPr defaultColWidth="9.109375" defaultRowHeight="15.6" x14ac:dyDescent="0.3"/>
  <cols>
    <col min="1" max="1" width="2.109375" style="11" customWidth="1"/>
    <col min="2" max="2" width="5.109375" style="10" customWidth="1"/>
    <col min="3" max="3" width="41.88671875" style="11" customWidth="1"/>
    <col min="4" max="4" width="9.88671875" style="11" customWidth="1"/>
    <col min="5" max="5" width="1.44140625" style="11" customWidth="1"/>
    <col min="6" max="6" width="18.88671875" style="11" customWidth="1"/>
    <col min="7" max="8" width="2.109375" style="11" customWidth="1"/>
    <col min="9" max="9" width="3.109375" style="10" customWidth="1"/>
    <col min="10" max="10" width="12" style="11" customWidth="1"/>
    <col min="11" max="11" width="2.109375" style="11" customWidth="1"/>
    <col min="12" max="12" width="37.88671875" style="11" customWidth="1"/>
    <col min="13" max="13" width="2.109375" style="11" customWidth="1"/>
    <col min="14" max="14" width="13.88671875" style="11" customWidth="1"/>
    <col min="15" max="15" width="19.5546875" style="11" customWidth="1"/>
    <col min="16" max="16" width="2.109375" style="11" customWidth="1"/>
    <col min="17" max="16384" width="9.109375" style="11"/>
  </cols>
  <sheetData>
    <row r="1" spans="1:16" ht="12" customHeight="1" x14ac:dyDescent="0.3">
      <c r="A1" s="19"/>
      <c r="B1" s="20"/>
      <c r="C1" s="21"/>
      <c r="D1" s="21"/>
      <c r="E1" s="21"/>
      <c r="F1" s="21"/>
      <c r="G1" s="21"/>
      <c r="H1" s="21"/>
      <c r="I1" s="20"/>
      <c r="J1" s="21"/>
      <c r="K1" s="21"/>
      <c r="L1" s="21"/>
      <c r="M1" s="21"/>
      <c r="N1" s="171"/>
      <c r="O1" s="21"/>
      <c r="P1" s="22"/>
    </row>
    <row r="2" spans="1:16" ht="33.6" x14ac:dyDescent="0.65">
      <c r="A2" s="425" t="s">
        <v>41</v>
      </c>
      <c r="B2" s="417"/>
      <c r="C2" s="417"/>
      <c r="D2" s="417"/>
      <c r="E2" s="417"/>
      <c r="F2" s="417"/>
      <c r="G2" s="417"/>
      <c r="H2" s="417"/>
      <c r="I2" s="417"/>
      <c r="J2" s="417"/>
      <c r="K2" s="417"/>
      <c r="L2" s="417"/>
      <c r="M2" s="426"/>
      <c r="N2" s="419" t="s">
        <v>28</v>
      </c>
      <c r="O2" s="420"/>
      <c r="P2" s="24"/>
    </row>
    <row r="3" spans="1:16" ht="25.8" x14ac:dyDescent="0.5">
      <c r="A3" s="427" t="s">
        <v>7102</v>
      </c>
      <c r="B3" s="418"/>
      <c r="C3" s="418"/>
      <c r="D3" s="418"/>
      <c r="E3" s="418"/>
      <c r="F3" s="418"/>
      <c r="G3" s="418"/>
      <c r="H3" s="418"/>
      <c r="I3" s="418"/>
      <c r="J3" s="418"/>
      <c r="K3" s="418"/>
      <c r="L3" s="418"/>
      <c r="M3" s="428"/>
      <c r="N3" s="167" t="s">
        <v>4</v>
      </c>
      <c r="O3" s="68">
        <f>'Section 1'!N5</f>
        <v>0</v>
      </c>
      <c r="P3" s="24"/>
    </row>
    <row r="4" spans="1:16" ht="12" customHeight="1" x14ac:dyDescent="0.5">
      <c r="A4" s="25"/>
      <c r="B4" s="217"/>
      <c r="C4" s="174"/>
      <c r="D4" s="174"/>
      <c r="E4" s="174"/>
      <c r="F4" s="174"/>
      <c r="G4" s="174"/>
      <c r="H4" s="174"/>
      <c r="I4" s="217"/>
      <c r="J4" s="174"/>
      <c r="K4" s="174"/>
      <c r="L4" s="174"/>
      <c r="M4" s="174"/>
      <c r="N4" s="175"/>
      <c r="O4" s="174"/>
      <c r="P4" s="31"/>
    </row>
    <row r="5" spans="1:16" ht="12" customHeight="1" x14ac:dyDescent="0.5">
      <c r="A5" s="32"/>
      <c r="B5" s="218"/>
      <c r="C5" s="219"/>
      <c r="D5" s="219"/>
      <c r="E5" s="219"/>
      <c r="F5" s="219"/>
      <c r="G5" s="220"/>
      <c r="H5" s="285"/>
      <c r="I5" s="221"/>
      <c r="J5" s="173"/>
      <c r="K5" s="285"/>
      <c r="L5" s="285"/>
      <c r="M5" s="285"/>
      <c r="N5" s="285"/>
      <c r="O5" s="285"/>
      <c r="P5" s="24"/>
    </row>
    <row r="6" spans="1:16" s="173" customFormat="1" ht="25.8" x14ac:dyDescent="0.5">
      <c r="A6" s="222"/>
      <c r="B6" s="434" t="s">
        <v>42</v>
      </c>
      <c r="C6" s="434"/>
      <c r="D6" s="176" t="s">
        <v>31</v>
      </c>
      <c r="E6" s="176"/>
      <c r="F6" s="223" t="str">
        <f>IF('Section 1'!M7="","",'Section 1'!M7)</f>
        <v>GBP</v>
      </c>
      <c r="G6" s="224"/>
      <c r="H6" s="18"/>
      <c r="I6" s="434" t="s">
        <v>43</v>
      </c>
      <c r="J6" s="434"/>
      <c r="K6" s="434"/>
      <c r="L6" s="434"/>
      <c r="M6" s="36"/>
      <c r="N6" s="176" t="s">
        <v>31</v>
      </c>
      <c r="O6" s="225" t="str">
        <f>IF('Section 1'!M7="","",'Section 1'!M7)</f>
        <v>GBP</v>
      </c>
      <c r="P6" s="226"/>
    </row>
    <row r="7" spans="1:16" s="173" customFormat="1" ht="8.25" customHeight="1" x14ac:dyDescent="0.5">
      <c r="A7" s="222"/>
      <c r="B7" s="289"/>
      <c r="C7" s="289"/>
      <c r="D7" s="176"/>
      <c r="E7" s="176"/>
      <c r="F7" s="290"/>
      <c r="G7" s="224"/>
      <c r="H7" s="18"/>
      <c r="I7" s="289"/>
      <c r="J7" s="36"/>
      <c r="K7" s="289"/>
      <c r="L7" s="289"/>
      <c r="M7" s="36"/>
      <c r="N7" s="176"/>
      <c r="O7" s="227"/>
      <c r="P7" s="226"/>
    </row>
    <row r="8" spans="1:16" ht="18.75" customHeight="1" x14ac:dyDescent="0.3">
      <c r="A8" s="23"/>
      <c r="B8" s="282"/>
      <c r="C8" s="429" t="s">
        <v>44</v>
      </c>
      <c r="D8" s="429"/>
      <c r="E8" s="288"/>
      <c r="F8" s="228"/>
      <c r="G8" s="229"/>
      <c r="H8" s="10"/>
      <c r="J8" s="429" t="s">
        <v>44</v>
      </c>
      <c r="K8" s="429"/>
      <c r="L8" s="429"/>
      <c r="M8" s="429"/>
      <c r="N8" s="429"/>
      <c r="O8" s="230"/>
      <c r="P8" s="24"/>
    </row>
    <row r="9" spans="1:16" ht="18.600000000000001" customHeight="1" x14ac:dyDescent="0.3">
      <c r="A9" s="23"/>
      <c r="B9" s="10">
        <v>12</v>
      </c>
      <c r="C9" s="423" t="s">
        <v>45</v>
      </c>
      <c r="D9" s="423"/>
      <c r="E9" s="10"/>
      <c r="F9" s="287"/>
      <c r="G9" s="231"/>
      <c r="H9" s="10"/>
      <c r="I9" s="10">
        <v>28</v>
      </c>
      <c r="J9" s="423" t="s">
        <v>46</v>
      </c>
      <c r="K9" s="423"/>
      <c r="L9" s="423"/>
      <c r="M9" s="423"/>
      <c r="N9" s="423"/>
      <c r="O9" s="287"/>
      <c r="P9" s="24"/>
    </row>
    <row r="10" spans="1:16" ht="18.600000000000001" customHeight="1" x14ac:dyDescent="0.3">
      <c r="A10" s="23"/>
      <c r="B10" s="10">
        <v>13</v>
      </c>
      <c r="C10" s="423" t="s">
        <v>47</v>
      </c>
      <c r="D10" s="423"/>
      <c r="E10" s="10"/>
      <c r="F10" s="287"/>
      <c r="G10" s="231"/>
      <c r="H10" s="10"/>
      <c r="K10" s="10"/>
      <c r="L10" s="10"/>
      <c r="M10" s="10"/>
      <c r="N10" s="10"/>
      <c r="O10" s="230"/>
      <c r="P10" s="24"/>
    </row>
    <row r="11" spans="1:16" ht="18.600000000000001" customHeight="1" x14ac:dyDescent="0.3">
      <c r="A11" s="23"/>
      <c r="B11" s="10">
        <v>14</v>
      </c>
      <c r="C11" s="423" t="s">
        <v>48</v>
      </c>
      <c r="D11" s="423"/>
      <c r="E11" s="10"/>
      <c r="F11" s="287"/>
      <c r="G11" s="231"/>
      <c r="H11" s="10"/>
      <c r="K11" s="10"/>
      <c r="L11" s="10"/>
      <c r="M11" s="10"/>
      <c r="N11" s="10"/>
      <c r="O11" s="230"/>
      <c r="P11" s="24"/>
    </row>
    <row r="12" spans="1:16" ht="8.25" customHeight="1" x14ac:dyDescent="0.3">
      <c r="A12" s="23"/>
      <c r="C12" s="10"/>
      <c r="D12" s="10"/>
      <c r="E12" s="10"/>
      <c r="F12" s="230"/>
      <c r="G12" s="231"/>
      <c r="H12" s="10"/>
      <c r="K12" s="10"/>
      <c r="L12" s="10"/>
      <c r="M12" s="10"/>
      <c r="N12" s="10"/>
      <c r="O12" s="230"/>
      <c r="P12" s="24"/>
    </row>
    <row r="13" spans="1:16" ht="18.600000000000001" customHeight="1" x14ac:dyDescent="0.3">
      <c r="A13" s="23"/>
      <c r="C13" s="429" t="s">
        <v>49</v>
      </c>
      <c r="D13" s="429"/>
      <c r="E13" s="288"/>
      <c r="F13" s="230"/>
      <c r="G13" s="231"/>
      <c r="H13" s="10"/>
      <c r="I13" s="282"/>
      <c r="J13" s="429" t="s">
        <v>49</v>
      </c>
      <c r="K13" s="429"/>
      <c r="L13" s="429"/>
      <c r="M13" s="429"/>
      <c r="N13" s="429"/>
      <c r="O13" s="230"/>
      <c r="P13" s="24"/>
    </row>
    <row r="14" spans="1:16" ht="18.600000000000001" customHeight="1" x14ac:dyDescent="0.3">
      <c r="A14" s="23"/>
      <c r="B14" s="10">
        <v>15</v>
      </c>
      <c r="C14" s="423" t="s">
        <v>50</v>
      </c>
      <c r="D14" s="423"/>
      <c r="E14" s="10"/>
      <c r="F14" s="287"/>
      <c r="G14" s="231"/>
      <c r="H14" s="10"/>
      <c r="I14" s="10">
        <v>29</v>
      </c>
      <c r="J14" s="423" t="s">
        <v>51</v>
      </c>
      <c r="K14" s="423"/>
      <c r="L14" s="423"/>
      <c r="M14" s="423"/>
      <c r="N14" s="423"/>
      <c r="O14" s="287"/>
      <c r="P14" s="24"/>
    </row>
    <row r="15" spans="1:16" ht="18.600000000000001" customHeight="1" x14ac:dyDescent="0.3">
      <c r="A15" s="23"/>
      <c r="B15" s="282"/>
      <c r="C15" s="282"/>
      <c r="D15" s="282"/>
      <c r="E15" s="282"/>
      <c r="F15" s="230"/>
      <c r="G15" s="231"/>
      <c r="H15" s="10"/>
      <c r="I15" s="10">
        <v>30</v>
      </c>
      <c r="J15" s="423" t="s">
        <v>52</v>
      </c>
      <c r="K15" s="423"/>
      <c r="L15" s="423"/>
      <c r="M15" s="423"/>
      <c r="N15" s="423"/>
      <c r="O15" s="287"/>
      <c r="P15" s="24"/>
    </row>
    <row r="16" spans="1:16" ht="8.25" customHeight="1" x14ac:dyDescent="0.3">
      <c r="A16" s="23"/>
      <c r="B16" s="282"/>
      <c r="C16" s="282"/>
      <c r="D16" s="282"/>
      <c r="E16" s="282"/>
      <c r="F16" s="230"/>
      <c r="G16" s="231"/>
      <c r="H16" s="10"/>
      <c r="K16" s="10"/>
      <c r="L16" s="10"/>
      <c r="M16" s="10"/>
      <c r="N16" s="10"/>
      <c r="O16" s="230"/>
      <c r="P16" s="24"/>
    </row>
    <row r="17" spans="1:16" ht="18.600000000000001" customHeight="1" x14ac:dyDescent="0.3">
      <c r="A17" s="23"/>
      <c r="B17" s="282">
        <v>16</v>
      </c>
      <c r="C17" s="405" t="s">
        <v>53</v>
      </c>
      <c r="D17" s="405"/>
      <c r="E17" s="282"/>
      <c r="F17" s="287"/>
      <c r="G17" s="231"/>
      <c r="H17" s="10"/>
      <c r="I17" s="282">
        <v>31</v>
      </c>
      <c r="J17" s="405" t="s">
        <v>54</v>
      </c>
      <c r="K17" s="405"/>
      <c r="L17" s="405"/>
      <c r="M17" s="405"/>
      <c r="N17" s="405"/>
      <c r="O17" s="287"/>
      <c r="P17" s="24"/>
    </row>
    <row r="18" spans="1:16" ht="8.25" customHeight="1" x14ac:dyDescent="0.3">
      <c r="A18" s="23"/>
      <c r="B18" s="282"/>
      <c r="C18" s="282"/>
      <c r="D18" s="282"/>
      <c r="E18" s="282"/>
      <c r="F18" s="230"/>
      <c r="G18" s="231"/>
      <c r="H18" s="10"/>
      <c r="I18" s="282"/>
      <c r="J18" s="182"/>
      <c r="K18" s="282"/>
      <c r="L18" s="282"/>
      <c r="M18" s="282"/>
      <c r="N18" s="282"/>
      <c r="O18" s="230"/>
      <c r="P18" s="24"/>
    </row>
    <row r="19" spans="1:16" ht="18.600000000000001" customHeight="1" x14ac:dyDescent="0.3">
      <c r="A19" s="23"/>
      <c r="B19" s="282">
        <v>17</v>
      </c>
      <c r="C19" s="405" t="s">
        <v>55</v>
      </c>
      <c r="D19" s="405"/>
      <c r="E19" s="10"/>
      <c r="F19" s="242"/>
      <c r="G19" s="231"/>
      <c r="H19" s="10"/>
      <c r="I19" s="282">
        <v>32</v>
      </c>
      <c r="J19" s="405" t="s">
        <v>56</v>
      </c>
      <c r="K19" s="405"/>
      <c r="L19" s="405"/>
      <c r="M19" s="405"/>
      <c r="N19" s="405"/>
      <c r="O19" s="232">
        <f>'Section 4'!F33</f>
        <v>0</v>
      </c>
      <c r="P19" s="24"/>
    </row>
    <row r="20" spans="1:16" ht="8.85" customHeight="1" x14ac:dyDescent="0.3">
      <c r="A20" s="23"/>
      <c r="C20" s="10"/>
      <c r="D20" s="10"/>
      <c r="E20" s="10"/>
      <c r="F20" s="230"/>
      <c r="G20" s="231"/>
      <c r="H20" s="10"/>
      <c r="I20" s="282"/>
      <c r="J20" s="182"/>
      <c r="K20" s="282"/>
      <c r="L20" s="282"/>
      <c r="M20" s="282"/>
      <c r="N20" s="282"/>
      <c r="O20" s="233"/>
      <c r="P20" s="24"/>
    </row>
    <row r="21" spans="1:16" ht="18.600000000000001" customHeight="1" x14ac:dyDescent="0.3">
      <c r="A21" s="23"/>
      <c r="B21" s="282"/>
      <c r="C21" s="429" t="s">
        <v>57</v>
      </c>
      <c r="D21" s="429"/>
      <c r="E21" s="288"/>
      <c r="F21" s="230"/>
      <c r="G21" s="231"/>
      <c r="H21" s="10"/>
      <c r="I21" s="282">
        <v>33</v>
      </c>
      <c r="J21" s="405" t="s">
        <v>7119</v>
      </c>
      <c r="K21" s="405"/>
      <c r="L21" s="405"/>
      <c r="M21" s="405"/>
      <c r="N21" s="405"/>
      <c r="O21" s="232">
        <f>'Section 4'!F46</f>
        <v>0</v>
      </c>
      <c r="P21" s="24"/>
    </row>
    <row r="22" spans="1:16" ht="8.85" customHeight="1" x14ac:dyDescent="0.3">
      <c r="A22" s="23"/>
      <c r="B22" s="423" t="s">
        <v>7122</v>
      </c>
      <c r="C22" s="423" t="s">
        <v>58</v>
      </c>
      <c r="D22" s="423"/>
      <c r="E22" s="288"/>
      <c r="F22" s="432"/>
      <c r="G22" s="231"/>
      <c r="H22" s="10"/>
      <c r="I22" s="282"/>
      <c r="J22" s="182"/>
      <c r="K22" s="282"/>
      <c r="L22" s="282"/>
      <c r="M22" s="282"/>
      <c r="N22" s="282"/>
      <c r="O22" s="234"/>
      <c r="P22" s="24"/>
    </row>
    <row r="23" spans="1:16" ht="10.5" customHeight="1" x14ac:dyDescent="0.3">
      <c r="A23" s="23"/>
      <c r="B23" s="423"/>
      <c r="C23" s="423"/>
      <c r="D23" s="423"/>
      <c r="E23" s="10"/>
      <c r="F23" s="409"/>
      <c r="G23" s="231"/>
      <c r="H23" s="10"/>
      <c r="I23" s="405">
        <v>34</v>
      </c>
      <c r="J23" s="405" t="s">
        <v>59</v>
      </c>
      <c r="K23" s="405"/>
      <c r="L23" s="405"/>
      <c r="M23" s="405"/>
      <c r="N23" s="405"/>
      <c r="O23" s="430">
        <f>'Section 4'!N15</f>
        <v>0</v>
      </c>
      <c r="P23" s="24"/>
    </row>
    <row r="24" spans="1:16" ht="7.2" customHeight="1" x14ac:dyDescent="0.3">
      <c r="A24" s="23"/>
      <c r="B24" s="423" t="s">
        <v>7123</v>
      </c>
      <c r="C24" s="423" t="s">
        <v>7124</v>
      </c>
      <c r="D24" s="423"/>
      <c r="E24" s="10"/>
      <c r="F24" s="424"/>
      <c r="G24" s="231"/>
      <c r="H24" s="10"/>
      <c r="I24" s="405"/>
      <c r="J24" s="405"/>
      <c r="K24" s="405"/>
      <c r="L24" s="405"/>
      <c r="M24" s="405"/>
      <c r="N24" s="405"/>
      <c r="O24" s="431"/>
      <c r="P24" s="24"/>
    </row>
    <row r="25" spans="1:16" ht="10.5" customHeight="1" x14ac:dyDescent="0.3">
      <c r="A25" s="23"/>
      <c r="B25" s="423"/>
      <c r="C25" s="423"/>
      <c r="D25" s="423"/>
      <c r="E25" s="10"/>
      <c r="F25" s="409"/>
      <c r="G25" s="231"/>
      <c r="H25" s="10"/>
      <c r="I25" s="282"/>
      <c r="J25" s="282"/>
      <c r="K25" s="282"/>
      <c r="L25" s="282"/>
      <c r="M25" s="282"/>
      <c r="N25" s="282"/>
      <c r="O25" s="235"/>
      <c r="P25" s="24"/>
    </row>
    <row r="26" spans="1:16" ht="8.25" customHeight="1" x14ac:dyDescent="0.3">
      <c r="A26" s="23"/>
      <c r="B26" s="423">
        <v>19</v>
      </c>
      <c r="C26" s="423" t="s">
        <v>60</v>
      </c>
      <c r="E26" s="10"/>
      <c r="F26" s="424"/>
      <c r="G26" s="231"/>
      <c r="H26" s="10"/>
      <c r="I26" s="433">
        <v>35</v>
      </c>
      <c r="J26" s="405" t="s">
        <v>61</v>
      </c>
      <c r="K26" s="405"/>
      <c r="L26" s="405"/>
      <c r="M26" s="405"/>
      <c r="N26" s="405"/>
      <c r="O26" s="432"/>
      <c r="P26" s="24"/>
    </row>
    <row r="27" spans="1:16" ht="10.199999999999999" customHeight="1" x14ac:dyDescent="0.3">
      <c r="A27" s="23"/>
      <c r="B27" s="423"/>
      <c r="C27" s="423"/>
      <c r="D27" s="182"/>
      <c r="E27" s="282"/>
      <c r="F27" s="409"/>
      <c r="G27" s="231"/>
      <c r="H27" s="10"/>
      <c r="I27" s="433"/>
      <c r="J27" s="405"/>
      <c r="K27" s="405"/>
      <c r="L27" s="405"/>
      <c r="M27" s="405"/>
      <c r="N27" s="405"/>
      <c r="O27" s="409"/>
      <c r="P27" s="24"/>
    </row>
    <row r="28" spans="1:16" ht="7.5" customHeight="1" x14ac:dyDescent="0.3">
      <c r="A28" s="23"/>
      <c r="C28" s="10"/>
      <c r="D28" s="10"/>
      <c r="E28" s="10"/>
      <c r="F28" s="233"/>
      <c r="G28" s="231"/>
      <c r="H28" s="10"/>
      <c r="J28" s="237"/>
      <c r="K28" s="237"/>
      <c r="L28" s="237"/>
      <c r="M28" s="237"/>
      <c r="N28" s="237"/>
      <c r="O28" s="230"/>
      <c r="P28" s="24"/>
    </row>
    <row r="29" spans="1:16" ht="18.600000000000001" customHeight="1" x14ac:dyDescent="0.3">
      <c r="A29" s="23"/>
      <c r="B29" s="182">
        <v>20</v>
      </c>
      <c r="C29" s="182" t="s">
        <v>62</v>
      </c>
      <c r="D29" s="182"/>
      <c r="E29" s="282"/>
      <c r="F29" s="247"/>
      <c r="G29" s="231"/>
      <c r="H29" s="10"/>
      <c r="J29" s="237" t="s">
        <v>64</v>
      </c>
      <c r="K29" s="237"/>
      <c r="L29" s="237"/>
      <c r="M29" s="237"/>
      <c r="N29" s="237"/>
      <c r="O29" s="230"/>
      <c r="P29" s="24"/>
    </row>
    <row r="30" spans="1:16" ht="18" customHeight="1" x14ac:dyDescent="0.3">
      <c r="A30" s="23"/>
      <c r="G30" s="231"/>
      <c r="H30" s="10"/>
      <c r="I30" s="11">
        <v>36</v>
      </c>
      <c r="J30" s="11" t="s">
        <v>66</v>
      </c>
      <c r="O30" s="243"/>
      <c r="P30" s="24"/>
    </row>
    <row r="31" spans="1:16" ht="18" customHeight="1" x14ac:dyDescent="0.3">
      <c r="A31" s="23"/>
      <c r="C31" s="237" t="s">
        <v>63</v>
      </c>
      <c r="D31" s="237"/>
      <c r="E31" s="288"/>
      <c r="F31" s="236"/>
      <c r="G31" s="231"/>
      <c r="H31" s="10"/>
      <c r="I31" s="10">
        <v>37</v>
      </c>
      <c r="J31" s="423" t="s">
        <v>68</v>
      </c>
      <c r="K31" s="423"/>
      <c r="L31" s="423"/>
      <c r="M31" s="423"/>
      <c r="N31" s="423"/>
      <c r="O31" s="246"/>
      <c r="P31" s="24"/>
    </row>
    <row r="32" spans="1:16" ht="18.75" customHeight="1" x14ac:dyDescent="0.3">
      <c r="A32" s="23"/>
      <c r="B32" s="10">
        <v>21</v>
      </c>
      <c r="C32" s="423" t="s">
        <v>65</v>
      </c>
      <c r="D32" s="423"/>
      <c r="E32" s="10"/>
      <c r="F32" s="243"/>
      <c r="G32" s="231"/>
      <c r="H32" s="10"/>
      <c r="I32" s="10">
        <v>38</v>
      </c>
      <c r="J32" s="423" t="s">
        <v>70</v>
      </c>
      <c r="K32" s="423"/>
      <c r="L32" s="423"/>
      <c r="M32" s="423"/>
      <c r="N32" s="423"/>
      <c r="O32" s="246"/>
      <c r="P32" s="24"/>
    </row>
    <row r="33" spans="1:16" ht="18.75" customHeight="1" x14ac:dyDescent="0.3">
      <c r="A33" s="23"/>
      <c r="B33" s="10">
        <v>22</v>
      </c>
      <c r="C33" s="10" t="s">
        <v>67</v>
      </c>
      <c r="D33" s="10"/>
      <c r="E33" s="10"/>
      <c r="F33" s="242"/>
      <c r="G33" s="231"/>
      <c r="H33" s="10"/>
      <c r="I33" s="10">
        <v>39</v>
      </c>
      <c r="J33" s="423" t="s">
        <v>72</v>
      </c>
      <c r="K33" s="423"/>
      <c r="L33" s="423"/>
      <c r="M33" s="423"/>
      <c r="N33" s="423"/>
      <c r="O33" s="242"/>
      <c r="P33" s="24"/>
    </row>
    <row r="34" spans="1:16" ht="18.75" customHeight="1" x14ac:dyDescent="0.3">
      <c r="A34" s="23"/>
      <c r="B34" s="10">
        <v>23</v>
      </c>
      <c r="C34" s="10" t="s">
        <v>69</v>
      </c>
      <c r="D34" s="10"/>
      <c r="E34" s="10"/>
      <c r="F34" s="244"/>
      <c r="G34" s="231"/>
      <c r="H34" s="10"/>
      <c r="I34" s="10">
        <v>40</v>
      </c>
      <c r="J34" s="423" t="s">
        <v>74</v>
      </c>
      <c r="K34" s="423"/>
      <c r="L34" s="423"/>
      <c r="M34" s="423"/>
      <c r="N34" s="423"/>
      <c r="O34" s="242"/>
      <c r="P34" s="24"/>
    </row>
    <row r="35" spans="1:16" ht="18" customHeight="1" x14ac:dyDescent="0.3">
      <c r="A35" s="23"/>
      <c r="B35" s="10">
        <v>24</v>
      </c>
      <c r="C35" s="10" t="s">
        <v>71</v>
      </c>
      <c r="D35" s="10"/>
      <c r="E35" s="10"/>
      <c r="F35" s="244"/>
      <c r="G35" s="231"/>
      <c r="H35" s="10"/>
      <c r="I35" s="10">
        <v>41</v>
      </c>
      <c r="J35" s="423" t="s">
        <v>75</v>
      </c>
      <c r="K35" s="423"/>
      <c r="L35" s="423"/>
      <c r="M35" s="423"/>
      <c r="N35" s="423"/>
      <c r="O35" s="242"/>
      <c r="P35" s="24"/>
    </row>
    <row r="36" spans="1:16" ht="18.75" customHeight="1" x14ac:dyDescent="0.3">
      <c r="A36" s="23"/>
      <c r="B36" s="10">
        <v>25</v>
      </c>
      <c r="C36" s="10" t="s">
        <v>73</v>
      </c>
      <c r="D36" s="10"/>
      <c r="E36" s="10"/>
      <c r="F36" s="245"/>
      <c r="G36" s="231"/>
      <c r="H36" s="10"/>
      <c r="I36" s="10">
        <v>42</v>
      </c>
      <c r="J36" s="423" t="s">
        <v>76</v>
      </c>
      <c r="K36" s="423"/>
      <c r="L36" s="423"/>
      <c r="M36" s="423"/>
      <c r="N36" s="423"/>
      <c r="O36" s="242"/>
      <c r="P36" s="24"/>
    </row>
    <row r="37" spans="1:16" ht="8.25" customHeight="1" x14ac:dyDescent="0.3">
      <c r="A37" s="23"/>
      <c r="C37" s="10"/>
      <c r="D37" s="10"/>
      <c r="E37" s="10"/>
      <c r="F37" s="233"/>
      <c r="G37" s="231"/>
      <c r="H37" s="10"/>
      <c r="K37" s="10"/>
      <c r="L37" s="10"/>
      <c r="M37" s="10"/>
      <c r="N37" s="10"/>
      <c r="O37" s="230"/>
      <c r="P37" s="24"/>
    </row>
    <row r="38" spans="1:16" ht="18.75" customHeight="1" x14ac:dyDescent="0.3">
      <c r="A38" s="23"/>
      <c r="B38" s="282"/>
      <c r="C38" s="182"/>
      <c r="D38" s="182"/>
      <c r="E38" s="182"/>
      <c r="F38" s="236"/>
      <c r="G38" s="231"/>
      <c r="H38" s="10"/>
      <c r="I38" s="282">
        <v>43</v>
      </c>
      <c r="J38" s="405" t="s">
        <v>77</v>
      </c>
      <c r="K38" s="405"/>
      <c r="L38" s="405"/>
      <c r="M38" s="405"/>
      <c r="N38" s="405"/>
      <c r="O38" s="247"/>
      <c r="P38" s="24"/>
    </row>
    <row r="39" spans="1:16" ht="8.25" customHeight="1" x14ac:dyDescent="0.3">
      <c r="A39" s="23"/>
      <c r="B39" s="282"/>
      <c r="C39" s="182"/>
      <c r="D39" s="182"/>
      <c r="E39" s="182"/>
      <c r="F39" s="236"/>
      <c r="G39" s="231"/>
      <c r="H39" s="10"/>
      <c r="I39" s="282"/>
      <c r="J39" s="182"/>
      <c r="K39" s="282"/>
      <c r="L39" s="282"/>
      <c r="M39" s="282"/>
      <c r="N39" s="282"/>
      <c r="O39" s="236"/>
      <c r="P39" s="24"/>
    </row>
    <row r="40" spans="1:16" ht="18.600000000000001" customHeight="1" x14ac:dyDescent="0.3">
      <c r="A40" s="23"/>
      <c r="B40" s="282">
        <v>26</v>
      </c>
      <c r="C40" s="182" t="s">
        <v>78</v>
      </c>
      <c r="D40" s="182"/>
      <c r="E40" s="182"/>
      <c r="F40" s="238">
        <f>'Section 4'!F15</f>
        <v>0</v>
      </c>
      <c r="G40" s="231"/>
      <c r="H40" s="10"/>
      <c r="I40" s="282">
        <v>44</v>
      </c>
      <c r="J40" s="405" t="s">
        <v>7125</v>
      </c>
      <c r="K40" s="405"/>
      <c r="L40" s="405"/>
      <c r="M40" s="405"/>
      <c r="N40" s="405"/>
      <c r="O40" s="247"/>
      <c r="P40" s="24"/>
    </row>
    <row r="41" spans="1:16" ht="8.25" customHeight="1" x14ac:dyDescent="0.3">
      <c r="A41" s="23"/>
      <c r="C41" s="10"/>
      <c r="D41" s="10"/>
      <c r="E41" s="10"/>
      <c r="F41" s="230"/>
      <c r="G41" s="231"/>
      <c r="H41" s="10"/>
      <c r="I41" s="282"/>
      <c r="J41" s="182"/>
      <c r="K41" s="282"/>
      <c r="L41" s="282"/>
      <c r="M41" s="282"/>
      <c r="N41" s="282"/>
      <c r="O41" s="236"/>
      <c r="P41" s="24"/>
    </row>
    <row r="42" spans="1:16" ht="18.75" customHeight="1" thickBot="1" x14ac:dyDescent="0.35">
      <c r="A42" s="23"/>
      <c r="B42" s="282">
        <v>27</v>
      </c>
      <c r="C42" s="405" t="s">
        <v>79</v>
      </c>
      <c r="D42" s="405"/>
      <c r="E42" s="282"/>
      <c r="F42" s="292">
        <f>F9+F10+F11+F14+F17+F19+F22+F24+F26+F29+F32+F33+F34+F35+F36+F40</f>
        <v>0</v>
      </c>
      <c r="G42" s="231"/>
      <c r="H42" s="10"/>
      <c r="I42" s="282">
        <v>45</v>
      </c>
      <c r="J42" s="405" t="s">
        <v>80</v>
      </c>
      <c r="K42" s="405"/>
      <c r="L42" s="405"/>
      <c r="M42" s="405"/>
      <c r="N42" s="405"/>
      <c r="O42" s="238">
        <f>'Section 4'!N33</f>
        <v>0</v>
      </c>
      <c r="P42" s="24"/>
    </row>
    <row r="43" spans="1:16" ht="8.25" customHeight="1" thickTop="1" x14ac:dyDescent="0.3">
      <c r="A43" s="23"/>
      <c r="B43" s="282"/>
      <c r="C43" s="282"/>
      <c r="D43" s="282"/>
      <c r="E43" s="282"/>
      <c r="F43" s="233"/>
      <c r="G43" s="231"/>
      <c r="H43" s="10"/>
      <c r="I43" s="282"/>
      <c r="J43" s="182"/>
      <c r="K43" s="282"/>
      <c r="L43" s="282"/>
      <c r="M43" s="282"/>
      <c r="N43" s="282"/>
      <c r="O43" s="236"/>
      <c r="P43" s="24"/>
    </row>
    <row r="44" spans="1:16" ht="18.75" customHeight="1" x14ac:dyDescent="0.3">
      <c r="A44" s="23"/>
      <c r="B44" s="282"/>
      <c r="C44" s="282"/>
      <c r="D44" s="282"/>
      <c r="E44" s="282"/>
      <c r="F44" s="233"/>
      <c r="G44" s="231"/>
      <c r="H44" s="10"/>
      <c r="I44" s="282">
        <v>46</v>
      </c>
      <c r="J44" s="405" t="s">
        <v>81</v>
      </c>
      <c r="K44" s="405"/>
      <c r="L44" s="405"/>
      <c r="M44" s="405"/>
      <c r="N44" s="405"/>
      <c r="O44" s="238">
        <f>'Section 4'!N46</f>
        <v>0</v>
      </c>
      <c r="P44" s="24"/>
    </row>
    <row r="45" spans="1:16" ht="8.25" customHeight="1" x14ac:dyDescent="0.3">
      <c r="A45" s="23"/>
      <c r="B45" s="282"/>
      <c r="C45" s="282"/>
      <c r="D45" s="282"/>
      <c r="E45" s="282"/>
      <c r="F45" s="233"/>
      <c r="G45" s="231"/>
      <c r="H45" s="10"/>
      <c r="I45" s="282"/>
      <c r="J45" s="182"/>
      <c r="K45" s="282"/>
      <c r="L45" s="282"/>
      <c r="M45" s="282"/>
      <c r="N45" s="282"/>
      <c r="O45" s="233"/>
      <c r="P45" s="24"/>
    </row>
    <row r="46" spans="1:16" ht="18.75" customHeight="1" thickBot="1" x14ac:dyDescent="0.35">
      <c r="A46" s="23"/>
      <c r="B46" s="282"/>
      <c r="C46" s="282"/>
      <c r="D46" s="282"/>
      <c r="E46" s="282"/>
      <c r="F46" s="233"/>
      <c r="G46" s="231"/>
      <c r="H46" s="10"/>
      <c r="I46" s="282">
        <v>47</v>
      </c>
      <c r="J46" s="405" t="s">
        <v>82</v>
      </c>
      <c r="K46" s="405"/>
      <c r="L46" s="405"/>
      <c r="M46" s="405"/>
      <c r="N46" s="405"/>
      <c r="O46" s="292">
        <f>O9+O14+O15+O17+O19+O21+O23+O30+O31+O32+O33+O34+O35+O36+O38+O42+O44+O40+O26</f>
        <v>0</v>
      </c>
      <c r="P46" s="24"/>
    </row>
    <row r="47" spans="1:16" ht="12" customHeight="1" thickTop="1" x14ac:dyDescent="0.3">
      <c r="A47" s="23"/>
      <c r="B47" s="282"/>
      <c r="C47" s="282"/>
      <c r="D47" s="282"/>
      <c r="E47" s="282"/>
      <c r="F47" s="233"/>
      <c r="G47" s="231"/>
      <c r="H47" s="10"/>
      <c r="I47" s="282"/>
      <c r="J47" s="182"/>
      <c r="K47" s="282"/>
      <c r="L47" s="282"/>
      <c r="M47" s="282"/>
      <c r="N47" s="282"/>
      <c r="O47" s="233"/>
      <c r="P47" s="24"/>
    </row>
    <row r="48" spans="1:16" ht="16.2" thickBot="1" x14ac:dyDescent="0.35">
      <c r="A48" s="23"/>
      <c r="B48" s="282"/>
      <c r="C48" s="282"/>
      <c r="D48" s="282"/>
      <c r="E48" s="282"/>
      <c r="F48" s="233"/>
      <c r="G48" s="231"/>
      <c r="H48" s="10"/>
      <c r="I48" s="282">
        <v>48</v>
      </c>
      <c r="J48" s="405" t="s">
        <v>83</v>
      </c>
      <c r="K48" s="405"/>
      <c r="L48" s="405"/>
      <c r="M48" s="405"/>
      <c r="N48" s="405"/>
      <c r="O48" s="292">
        <f>F42-O46</f>
        <v>0</v>
      </c>
      <c r="P48" s="24"/>
    </row>
    <row r="49" spans="1:16" ht="16.8" thickTop="1" thickBot="1" x14ac:dyDescent="0.35">
      <c r="A49" s="26"/>
      <c r="B49" s="27"/>
      <c r="C49" s="28"/>
      <c r="D49" s="28"/>
      <c r="E49" s="28"/>
      <c r="F49" s="28"/>
      <c r="G49" s="239"/>
      <c r="H49" s="27"/>
      <c r="I49" s="27"/>
      <c r="J49" s="28"/>
      <c r="K49" s="28"/>
      <c r="L49" s="28"/>
      <c r="M49" s="28"/>
      <c r="N49" s="28"/>
      <c r="O49" s="240"/>
      <c r="P49" s="30"/>
    </row>
    <row r="50" spans="1:16" x14ac:dyDescent="0.3">
      <c r="G50" s="241"/>
    </row>
  </sheetData>
  <sheetProtection algorithmName="SHA-512" hashValue="wfX3WTljaNnVoUfuYwwQ3v1mwJVfpvptCHn67ZlnR14Ifu5RloL7sqnseMZvYSdrY3quXdC+XXEpMqx0lEzt4A==" saltValue="tGAdF49vz9SnAsRHakVZkw==" spinCount="100000" sheet="1" objects="1" scenarios="1"/>
  <mergeCells count="51">
    <mergeCell ref="C9:D9"/>
    <mergeCell ref="J9:N9"/>
    <mergeCell ref="J19:N19"/>
    <mergeCell ref="C10:D10"/>
    <mergeCell ref="C11:D11"/>
    <mergeCell ref="C13:D13"/>
    <mergeCell ref="J13:N13"/>
    <mergeCell ref="C14:D14"/>
    <mergeCell ref="J14:N14"/>
    <mergeCell ref="J15:N15"/>
    <mergeCell ref="C17:D17"/>
    <mergeCell ref="J17:N17"/>
    <mergeCell ref="N2:O2"/>
    <mergeCell ref="B6:C6"/>
    <mergeCell ref="I6:L6"/>
    <mergeCell ref="C8:D8"/>
    <mergeCell ref="J8:N8"/>
    <mergeCell ref="O23:O24"/>
    <mergeCell ref="J34:N34"/>
    <mergeCell ref="C24:D25"/>
    <mergeCell ref="I23:I24"/>
    <mergeCell ref="J23:N24"/>
    <mergeCell ref="J31:N31"/>
    <mergeCell ref="F24:F25"/>
    <mergeCell ref="C22:D23"/>
    <mergeCell ref="F22:F23"/>
    <mergeCell ref="I26:I27"/>
    <mergeCell ref="J26:N27"/>
    <mergeCell ref="O26:O27"/>
    <mergeCell ref="J46:N46"/>
    <mergeCell ref="J48:N48"/>
    <mergeCell ref="A2:M2"/>
    <mergeCell ref="A3:M3"/>
    <mergeCell ref="J35:N35"/>
    <mergeCell ref="J36:N36"/>
    <mergeCell ref="J38:N38"/>
    <mergeCell ref="J42:N42"/>
    <mergeCell ref="C32:D32"/>
    <mergeCell ref="J32:N32"/>
    <mergeCell ref="J33:N33"/>
    <mergeCell ref="B24:B25"/>
    <mergeCell ref="C21:D21"/>
    <mergeCell ref="J21:N21"/>
    <mergeCell ref="B22:B23"/>
    <mergeCell ref="C19:D19"/>
    <mergeCell ref="B26:B27"/>
    <mergeCell ref="F26:F27"/>
    <mergeCell ref="C26:C27"/>
    <mergeCell ref="J44:N44"/>
    <mergeCell ref="C42:D42"/>
    <mergeCell ref="J40:N40"/>
  </mergeCells>
  <conditionalFormatting sqref="F26">
    <cfRule type="cellIs" dxfId="39" priority="1" operator="lessThan">
      <formula>0</formula>
    </cfRule>
  </conditionalFormatting>
  <conditionalFormatting sqref="F40 F42 O42:O44 O46 O48">
    <cfRule type="cellIs" dxfId="38" priority="10" operator="equal">
      <formula>0</formula>
    </cfRule>
  </conditionalFormatting>
  <conditionalFormatting sqref="O9 F9:F11 F14 O14:O15 F17 O17 F19 F24 F29 O30:O36 F32:F34 O38">
    <cfRule type="cellIs" dxfId="37" priority="4" operator="lessThan">
      <formula>0</formula>
    </cfRule>
  </conditionalFormatting>
  <conditionalFormatting sqref="O19:O23">
    <cfRule type="cellIs" dxfId="35" priority="2" operator="equal">
      <formula>0</formula>
    </cfRule>
  </conditionalFormatting>
  <dataValidations xWindow="1175" yWindow="351" count="29">
    <dataValidation type="decimal" allowBlank="1" showInputMessage="1" showErrorMessage="1" errorTitle="Numerical amount required" error="Please enter a numerical amount only." promptTitle="Branch equipment" prompt="Include all expenditure on branch equipment, e.g. furniture. Do NOT include the purchase of badges or wreaths, or the purchase of consumable items (e.g. for fundraising purposes)." sqref="O38" xr:uid="{00000000-0002-0000-0300-000000000000}">
      <formula1>-999999999</formula1>
      <formula2>999999999</formula2>
    </dataValidation>
    <dataValidation type="decimal" allowBlank="1" showInputMessage="1" showErrorMessage="1" errorTitle="Numerical amount required" error="Please enter a numerical amount only." promptTitle="RBL membership fees" prompt="This should include all cash received at the branch for RBL membership renewals, if applicable. Do not include monies paid to head office by members directly." sqref="F9" xr:uid="{00000000-0002-0000-0300-000001000000}">
      <formula1>-999999999</formula1>
      <formula2>999999999</formula2>
    </dataValidation>
    <dataValidation type="decimal" allowBlank="1" showInputMessage="1" showErrorMessage="1" errorTitle="Numerical amount required" error="Please enter a numerical amount only." promptTitle="Membership paid to Novacroft" prompt="Enter the total of RBL membership subscriptions actually paid by the branch to head office. Do not include monies paid to head office by members directly. The figure here should normally equal the figure at line 12." sqref="O9" xr:uid="{00000000-0002-0000-0300-000002000000}">
      <formula1>-999999999</formula1>
      <formula2>999999999</formula2>
    </dataValidation>
    <dataValidation type="decimal" allowBlank="1" showInputMessage="1" showErrorMessage="1" errorTitle="Numerical amount required" error="Please enter a numerical amount only." promptTitle="Branch subs from members" prompt="Enter the total of all branch subscriptions paid directly to the branch by members. This should only be relevant for overseas branches." sqref="F10" xr:uid="{00000000-0002-0000-0300-000003000000}">
      <formula1>-999999999</formula1>
      <formula2>999999999</formula2>
    </dataValidation>
    <dataValidation type="decimal" allowBlank="1" showInputMessage="1" showErrorMessage="1" errorTitle="Numerical amount required" error="Please enter a numerical amount only." promptTitle="Branch subs from head office" prompt="Branch subscription fees received back from head office should be included here. The reference on the bank statement should include &quot;BD&quot;." sqref="F11" xr:uid="{00000000-0002-0000-0300-000004000000}">
      <formula1>-999999999</formula1>
      <formula2>999999999</formula2>
    </dataValidation>
    <dataValidation type="decimal" allowBlank="1" showInputMessage="1" showErrorMessage="1" errorTitle="Numerical amount required" error="Please enter a numerical amount only." promptTitle="PA events income" prompt="Include income raised from fundraising events held by the branch in the name of the Poppy Appeal, including cash collections. Do NOT include money collected as part of the main Poppy Appeal and banked directly into the head office bank account." sqref="F14" xr:uid="{00000000-0002-0000-0300-000005000000}">
      <formula1>-999999999</formula1>
      <formula2>999999999</formula2>
    </dataValidation>
    <dataValidation type="decimal" allowBlank="1" showInputMessage="1" showErrorMessage="1" errorTitle="Numerical amount required" error="Please enter a numerical amount only." promptTitle="PA event expenditure" prompt="Enter any expenses incurred by the branch in raising funds for the Poppy Appeal. These should be deducted from the money paid over to head office." sqref="O14" xr:uid="{00000000-0002-0000-0300-000006000000}">
      <formula1>-999999999</formula1>
      <formula2>999999999</formula2>
    </dataValidation>
    <dataValidation type="decimal" allowBlank="1" showInputMessage="1" showErrorMessage="1" errorTitle="Numerical amount required" error="Please enter a numerical amount only." promptTitle="Net amount paid to PA" prompt="Enter the amount paid over to the Poppy Appeal arising from branch events. All money collected for the Poppy Appeal, after deducting expenses incurred, should be paid over to head office - therefore this figure will normally equal line 15 less line 30." sqref="O15" xr:uid="{00000000-0002-0000-0300-000007000000}">
      <formula1>-999999999</formula1>
      <formula2>999999999</formula2>
    </dataValidation>
    <dataValidation type="decimal" allowBlank="1" showInputMessage="1" showErrorMessage="1" errorTitle="Numerical amount required" error="Please enter a numerical amount only." promptTitle="Fundraising event income" prompt="Include here income raised in relation to general branch fundraising events." sqref="F17" xr:uid="{00000000-0002-0000-0300-000008000000}">
      <formula1>-999999999</formula1>
      <formula2>999999999</formula2>
    </dataValidation>
    <dataValidation type="decimal" allowBlank="1" showInputMessage="1" showErrorMessage="1" errorTitle="Numerical amount required" error="Please enter a numerical amount only." promptTitle="Fundraising event expenditure" prompt="Include here expenditure incurred in relation to general branch fundraising events." sqref="O17" xr:uid="{00000000-0002-0000-0300-000009000000}">
      <formula1>-999999999</formula1>
      <formula2>999999999</formula2>
    </dataValidation>
    <dataValidation type="decimal" allowBlank="1" showInputMessage="1" showErrorMessage="1" errorTitle="Numerical amount required" error="Please enter a numerical amount only." promptTitle="BPT local rental income" prompt="Include income received directly by the branch from local tenants, or for ad hoc hire, of BPT properties in corporate trusteeship only. Hire income from other properties (e.g. subletting a property rented by the branch) should NOT Be included here." sqref="F19" xr:uid="{00000000-0002-0000-0300-00000D000000}">
      <formula1>-999999999</formula1>
      <formula2>999999999</formula2>
    </dataValidation>
    <dataValidation type="decimal" allowBlank="1" showInputMessage="1" showErrorMessage="1" errorTitle="Numerical amount required" error="Please enter a numerical amount only." promptTitle="Bank interest" prompt="Include all interest received on branch bank accounts (i.e. those included at lines 1 to 4 in Section 2)." sqref="F32" xr:uid="{00000000-0002-0000-0300-000011000000}">
      <formula1>-999999999</formula1>
      <formula2>999999999</formula2>
    </dataValidation>
    <dataValidation type="decimal" allowBlank="1" showInputMessage="1" showErrorMessage="1" errorTitle="Numerical amount required" error="Please enter a numerical amount only." promptTitle="BFI interest" prompt="This MUST agree to the total amount recorded on the quarterly BFI statements." sqref="F33" xr:uid="{00000000-0002-0000-0300-000012000000}">
      <formula1>-999999999</formula1>
      <formula2>999999999</formula2>
    </dataValidation>
    <dataValidation type="decimal" allowBlank="1" showInputMessage="1" showErrorMessage="1" errorTitle="Numerical amount required" error="Please enter a numerical amount only." promptTitle="Investment interest/dividends" prompt="Include all interest and dividends received on locally held investments (i.e. those included at lines 6 to 8 of Section 2). See Appendix I part 4 of the Guide for further guidance." sqref="F34" xr:uid="{00000000-0002-0000-0300-000013000000}">
      <formula1>-999999999</formula1>
      <formula2>999999999</formula2>
    </dataValidation>
    <dataValidation type="decimal" allowBlank="1" showInputMessage="1" showErrorMessage="1" errorTitle="Numerical amount required" error="Please enter a numerical amount only." promptTitle="Unrealised gains/losses" prompt="This line should be used to record any change in market value on locally held investments (i.e. those included at lines 6 to 8 of Section 2), after taking into account all other transactions. See Appendix I, part 4 of the Guide for further guidance." sqref="F35" xr:uid="{00000000-0002-0000-0300-000014000000}">
      <formula1>-999999999</formula1>
      <formula2>999999999</formula2>
    </dataValidation>
    <dataValidation type="decimal" allowBlank="1" showInputMessage="1" showErrorMessage="1" errorTitle="Numerical amount required" error="Please enter a numerical amount only." promptTitle="Gain/loss on sale of investment" prompt="This line should be used to record any gain or loss on the sale or disposal of a locally held investment (i.e. those included at lines 6 to 8 of Section 2). See Appendix I part 4 of the Guide for further guidance." sqref="F36" xr:uid="{00000000-0002-0000-0300-000015000000}">
      <formula1>-999999999</formula1>
      <formula2>999999999</formula2>
    </dataValidation>
    <dataValidation type="decimal" allowBlank="1" showInputMessage="1" showErrorMessage="1" errorTitle="Numerical amount required" error="Please enter a numerical amount only." promptTitle="Conferences and meetings" prompt="Include all branch expenditure relating to local, regional and national conferences and meetings, for example delegates’ expenses, conference fares paid, AGM expenses, etc. Expenses should be shown in full, with any funding income shown separately." sqref="O30" xr:uid="{00000000-0002-0000-0300-000016000000}">
      <formula1>-999999999</formula1>
      <formula2>999999999</formula2>
    </dataValidation>
    <dataValidation type="decimal" allowBlank="1" showInputMessage="1" showErrorMessage="1" errorTitle="Numerical amount required" error="Please enter a numerical amount only." promptTitle="Bank charges" prompt="Enter any bank charges incurred, including any interest or charges payable on overdrawn balances, and any charges incurred in respect of audit letters." sqref="O32" xr:uid="{00000000-0002-0000-0300-000018000000}">
      <formula1>-999999999</formula1>
      <formula2>999999999</formula2>
    </dataValidation>
    <dataValidation type="decimal" allowBlank="1" showInputMessage="1" showErrorMessage="1" errorTitle="Numerical amount required" error="Please enter a numerical amount only." promptTitle="Audit and IE fees/expenses" prompt="Include all payments relating to the audit or independent examination of the accounts." sqref="O33" xr:uid="{00000000-0002-0000-0300-000019000000}">
      <formula1>-999999999</formula1>
      <formula2>999999999</formula2>
    </dataValidation>
    <dataValidation type="decimal" allowBlank="1" showInputMessage="1" showErrorMessage="1" errorTitle="Numerical amount required" error="Please enter a numerical amount only." promptTitle="Training and development" prompt="Include all costs and expenses incurred by the branch for training and development of branch officers, members and volunteers. Expenses should be shown in full, with any funding income shown separately." sqref="O34" xr:uid="{00000000-0002-0000-0300-00001A000000}">
      <formula1>-999999999</formula1>
      <formula2>999999999</formula2>
    </dataValidation>
    <dataValidation type="decimal" allowBlank="1" showInputMessage="1" showErrorMessage="1" errorTitle="Numerical amount required" error="Please enter a numerical amount only." promptTitle="Recruitment expenditure" prompt="Include all costs related specifically to branch recruitment. Do NOT include expenditure on branch awareness events held under the BCS programme, or branch fundraising events." sqref="O35" xr:uid="{00000000-0002-0000-0300-00001B000000}">
      <formula1>-999999999</formula1>
      <formula2>999999999</formula2>
    </dataValidation>
    <dataValidation type="decimal" allowBlank="1" showInputMessage="1" showErrorMessage="1" errorTitle="Numerical amount required" error="Please enter a numerical amount only." promptTitle="Printing, stationery and postage" prompt="Include here the costs of printing, stationery and postage incurred in the management and administration of the branch. Do NOT include expenses relating to the BCS programme or branch fundraising events." sqref="O36" xr:uid="{00000000-0002-0000-0300-00001C000000}">
      <formula1>-999999999</formula1>
      <formula2>999999999</formula2>
    </dataValidation>
    <dataValidation type="decimal" allowBlank="1" showInputMessage="1" showErrorMessage="1" errorTitle="Numerical amount required" error="Please enter a numerical amount only." promptTitle="Legacies received locally" prompt="Include here any legacies received by the branch locally. Further details should be provided at Section 6. Please remember that all legacies over £5,000 must be paid over to head office." sqref="F26" xr:uid="{00000000-0002-0000-0300-00000F000000}">
      <formula1>-999999999</formula1>
      <formula2>999999999</formula2>
    </dataValidation>
    <dataValidation type="decimal" allowBlank="1" showInputMessage="1" showErrorMessage="1" errorTitle="Numerical amount required" error="Please enter a numerical amount only." promptTitle="Premises hire for meetings" prompt="Include any expenditure on the hire of non-branch properties for local branch meetings (e.g. village halls), along with directly related expenditure, e.g. insurance, cleaning, repairs. Do NOT include expenditure relating to BPTs." sqref="O31" xr:uid="{00000000-0002-0000-0300-000017000000}">
      <formula1>-999999999</formula1>
      <formula2>999999999</formula2>
    </dataValidation>
    <dataValidation type="decimal" allowBlank="1" showInputMessage="1" showErrorMessage="1" errorTitle="Numerical amount required" error="Please enter a numerical amount only." promptTitle="Legacies drawn from head office" prompt="Include here any amounts drawn down into branch funds from Legacy Trusts held at head office. Do NOT include legacy income received at head office but not paid over to the branch." sqref="F22:F23" xr:uid="{03D17575-3E13-486E-82A0-41F64C1E180D}">
      <formula1>-999999999</formula1>
      <formula2>999999999</formula2>
    </dataValidation>
    <dataValidation type="decimal" allowBlank="1" showInputMessage="1" showErrorMessage="1" errorTitle="Numerical Amount Required" error="Please enter a numerical amount only." promptTitle="Rememberance Events" prompt="Include all expenditure for any Rememberance Events (e.g VJ80, Festival of Rememberance etc)._x000a_" sqref="O40" xr:uid="{DE0CCE2C-6983-44A5-9C4B-AACEF3FC3344}">
      <formula1>-999999999</formula1>
      <formula2>999999999</formula2>
    </dataValidation>
    <dataValidation type="decimal" allowBlank="1" showInputMessage="1" showErrorMessage="1" errorTitle="Numerical amount required" error="Please enter a numerical amount only." promptTitle="Donation income" prompt="Include any donation income not already included on another line. This includes donations in respect of badges, wreaths etc." sqref="F29" xr:uid="{00000000-0002-0000-0300-000010000000}">
      <formula1>-999999999</formula1>
      <formula2>999999999</formula2>
    </dataValidation>
    <dataValidation type="decimal" allowBlank="1" showInputMessage="1" showErrorMessage="1" errorTitle="Numerical Amount Required" error="Please enter a numerical amount only." promptTitle="Branch Crisis Grant Expenditure" prompt="Include any costs relating to branch crisis grants expenditure. Do NOT include any costs incurred under the Branch Community Support scheme (e.g. attendance at funerals) - this should be included at lines 75-81." sqref="O26:O27" xr:uid="{B948A4F4-3CCD-418F-AD89-DF497C0FD576}">
      <formula1>-999999999</formula1>
      <formula2>999999999</formula2>
    </dataValidation>
    <dataValidation type="decimal" allowBlank="1" showInputMessage="1" showErrorMessage="1" errorTitle="Numerical amount required" error="Please enter a numerical amount only." promptTitle="Legacies received head office" prompt="Include here any amounts head office has transferred to you from a Legacy, this is only for legacies that were received directly to head office then transferred. Do NOT include existing legacies that the branch has drawn down from, those go into 18a." sqref="F24:F25" xr:uid="{818F5900-8099-4853-9CA7-F6A8F23C49E3}">
      <formula1>-999999999</formula1>
      <formula2>999999999</formula2>
    </dataValidation>
  </dataValidations>
  <pageMargins left="0.7" right="0.7" top="0.75" bottom="0.75" header="0.3" footer="0.3"/>
  <pageSetup paperSize="9" scale="65" orientation="landscape" r:id="rId1"/>
  <extLst>
    <ext xmlns:x14="http://schemas.microsoft.com/office/spreadsheetml/2009/9/main" uri="{78C0D931-6437-407d-A8EE-F0AAD7539E65}">
      <x14:conditionalFormattings>
        <x14:conditionalFormatting xmlns:xm="http://schemas.microsoft.com/office/excel/2006/main">
          <x14:cfRule type="expression" priority="9" id="{643E0D1B-E328-40BE-9227-D009C68A3686}">
            <xm:f>'Validation Checks'!$C$84="FAIL"</xm:f>
            <x14:dxf>
              <fill>
                <patternFill>
                  <bgColor theme="9"/>
                </patternFill>
              </fill>
            </x14:dxf>
          </x14:cfRule>
          <xm:sqref>F9 O9</xm:sqref>
        </x14:conditionalFormatting>
        <x14:conditionalFormatting xmlns:xm="http://schemas.microsoft.com/office/excel/2006/main">
          <x14:cfRule type="expression" priority="3" id="{B522D004-CF1F-4171-B84B-223041786682}">
            <xm:f>'Validation Checks'!$C$85="FAIL"</xm:f>
            <x14:dxf>
              <fill>
                <patternFill>
                  <bgColor theme="9"/>
                </patternFill>
              </fill>
            </x14:dxf>
          </x14:cfRule>
          <xm:sqref>F10</xm:sqref>
        </x14:conditionalFormatting>
        <x14:conditionalFormatting xmlns:xm="http://schemas.microsoft.com/office/excel/2006/main">
          <x14:cfRule type="expression" priority="6" id="{E35B4B1D-C7E8-49F8-81B5-15366C7C6F07}">
            <xm:f>'Validation Checks'!$C$87="FAIL"</xm:f>
            <x14:dxf>
              <fill>
                <patternFill>
                  <bgColor theme="9"/>
                </patternFill>
              </fill>
            </x14:dxf>
          </x14:cfRule>
          <xm:sqref>F17 O17</xm:sqref>
        </x14:conditionalFormatting>
        <x14:conditionalFormatting xmlns:xm="http://schemas.microsoft.com/office/excel/2006/main">
          <x14:cfRule type="expression" priority="7" id="{AAA5C88E-CA09-4ECF-AD07-B32DD7727CB8}">
            <xm:f>'Validation Checks'!$C$86="FAIL"</xm:f>
            <x14:dxf>
              <fill>
                <patternFill>
                  <bgColor theme="9"/>
                </patternFill>
              </fill>
            </x14:dxf>
          </x14:cfRule>
          <xm:sqref>O15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pageSetUpPr fitToPage="1"/>
  </sheetPr>
  <dimension ref="A1:O119"/>
  <sheetViews>
    <sheetView topLeftCell="A27" zoomScale="90" zoomScaleNormal="90" workbookViewId="0">
      <selection activeCell="C40" sqref="C40:D40"/>
    </sheetView>
  </sheetViews>
  <sheetFormatPr defaultColWidth="9.109375" defaultRowHeight="15.6" x14ac:dyDescent="0.3"/>
  <cols>
    <col min="1" max="1" width="0.88671875" style="11" customWidth="1"/>
    <col min="2" max="2" width="4" style="10" customWidth="1"/>
    <col min="3" max="3" width="14.88671875" style="10" bestFit="1" customWidth="1"/>
    <col min="4" max="4" width="45.44140625" style="10" customWidth="1"/>
    <col min="5" max="5" width="1.44140625" style="10" customWidth="1"/>
    <col min="6" max="6" width="21.44140625" style="11" customWidth="1"/>
    <col min="7" max="7" width="0.5546875" style="11" customWidth="1"/>
    <col min="8" max="8" width="1.109375" style="11" customWidth="1"/>
    <col min="9" max="9" width="4.44140625" style="10" bestFit="1" customWidth="1"/>
    <col min="10" max="10" width="14.88671875" style="10" customWidth="1"/>
    <col min="11" max="11" width="32.109375" style="10" customWidth="1"/>
    <col min="12" max="12" width="21.88671875" style="10" customWidth="1"/>
    <col min="13" max="13" width="1.44140625" style="10" customWidth="1"/>
    <col min="14" max="14" width="18.5546875" style="11" customWidth="1"/>
    <col min="15" max="15" width="1.109375" style="11" customWidth="1"/>
    <col min="16" max="17" width="9.109375" style="11"/>
    <col min="18" max="18" width="50.109375" style="11" bestFit="1" customWidth="1"/>
    <col min="19" max="16384" width="9.109375" style="11"/>
  </cols>
  <sheetData>
    <row r="1" spans="1:15" ht="12" customHeight="1" x14ac:dyDescent="0.3">
      <c r="A1" s="19"/>
      <c r="B1" s="20"/>
      <c r="C1" s="20"/>
      <c r="D1" s="20"/>
      <c r="E1" s="20"/>
      <c r="F1" s="21"/>
      <c r="G1" s="21"/>
      <c r="H1" s="21"/>
      <c r="I1" s="20"/>
      <c r="J1" s="20"/>
      <c r="K1" s="57"/>
      <c r="L1" s="59"/>
      <c r="M1" s="20"/>
      <c r="N1" s="21"/>
      <c r="O1" s="22"/>
    </row>
    <row r="2" spans="1:15" ht="33.75" customHeight="1" x14ac:dyDescent="0.65">
      <c r="A2" s="425" t="s">
        <v>84</v>
      </c>
      <c r="B2" s="417"/>
      <c r="C2" s="417"/>
      <c r="D2" s="417"/>
      <c r="E2" s="417"/>
      <c r="F2" s="417"/>
      <c r="G2" s="417"/>
      <c r="H2" s="417"/>
      <c r="I2" s="417"/>
      <c r="J2" s="417"/>
      <c r="K2" s="426"/>
      <c r="L2" s="442" t="s">
        <v>85</v>
      </c>
      <c r="M2" s="443"/>
      <c r="N2" s="68">
        <f>'Section 1'!N5</f>
        <v>0</v>
      </c>
      <c r="O2" s="24"/>
    </row>
    <row r="3" spans="1:15" ht="26.4" customHeight="1" x14ac:dyDescent="0.5">
      <c r="A3" s="427" t="s">
        <v>7102</v>
      </c>
      <c r="B3" s="418"/>
      <c r="C3" s="418"/>
      <c r="D3" s="418"/>
      <c r="E3" s="418"/>
      <c r="F3" s="418"/>
      <c r="G3" s="418"/>
      <c r="H3" s="418"/>
      <c r="I3" s="418"/>
      <c r="J3" s="418"/>
      <c r="K3" s="428"/>
      <c r="L3" s="347"/>
      <c r="M3" s="348"/>
      <c r="N3" s="68"/>
      <c r="O3" s="24"/>
    </row>
    <row r="4" spans="1:15" ht="12" customHeight="1" x14ac:dyDescent="0.3">
      <c r="A4" s="25"/>
      <c r="B4" s="55"/>
      <c r="C4" s="55"/>
      <c r="D4" s="55"/>
      <c r="E4" s="55"/>
      <c r="F4" s="12"/>
      <c r="G4" s="12"/>
      <c r="H4" s="12"/>
      <c r="I4" s="55"/>
      <c r="J4" s="55"/>
      <c r="K4" s="56"/>
      <c r="L4" s="58"/>
      <c r="M4" s="55"/>
      <c r="N4" s="12"/>
      <c r="O4" s="31"/>
    </row>
    <row r="5" spans="1:15" ht="12" customHeight="1" x14ac:dyDescent="0.3">
      <c r="A5" s="32"/>
      <c r="B5" s="168"/>
      <c r="C5" s="168"/>
      <c r="D5" s="168"/>
      <c r="E5" s="168"/>
      <c r="F5" s="14"/>
      <c r="G5" s="15"/>
      <c r="H5" s="13"/>
      <c r="I5" s="168"/>
      <c r="J5" s="168"/>
      <c r="K5" s="168"/>
      <c r="L5" s="168"/>
      <c r="M5" s="168"/>
      <c r="N5" s="14"/>
      <c r="O5" s="33"/>
    </row>
    <row r="6" spans="1:15" ht="21" x14ac:dyDescent="0.4">
      <c r="A6" s="23"/>
      <c r="B6" s="434" t="s">
        <v>86</v>
      </c>
      <c r="C6" s="434"/>
      <c r="D6" s="434"/>
      <c r="E6" s="434"/>
      <c r="F6" s="434"/>
      <c r="G6" s="17"/>
      <c r="H6" s="16"/>
      <c r="I6" s="434" t="s">
        <v>87</v>
      </c>
      <c r="J6" s="434"/>
      <c r="K6" s="434"/>
      <c r="L6" s="434"/>
      <c r="M6" s="434"/>
      <c r="N6" s="434"/>
      <c r="O6" s="24"/>
    </row>
    <row r="7" spans="1:15" ht="18.75" customHeight="1" x14ac:dyDescent="0.4">
      <c r="A7" s="23"/>
      <c r="C7" s="423" t="s">
        <v>88</v>
      </c>
      <c r="D7" s="423"/>
      <c r="F7" s="248"/>
      <c r="G7" s="17"/>
      <c r="H7" s="16"/>
      <c r="I7" s="435"/>
      <c r="J7" s="435"/>
      <c r="K7" s="435"/>
      <c r="L7" s="435"/>
      <c r="M7" s="289"/>
      <c r="N7" s="337"/>
      <c r="O7" s="24"/>
    </row>
    <row r="8" spans="1:15" ht="18.75" customHeight="1" x14ac:dyDescent="0.3">
      <c r="A8" s="23"/>
      <c r="B8" s="10">
        <v>49</v>
      </c>
      <c r="C8" s="423" t="s">
        <v>89</v>
      </c>
      <c r="D8" s="423"/>
      <c r="F8" s="287"/>
      <c r="G8" s="17"/>
      <c r="H8" s="16"/>
      <c r="I8" s="10">
        <v>73</v>
      </c>
      <c r="J8" s="423" t="s">
        <v>90</v>
      </c>
      <c r="K8" s="423"/>
      <c r="L8" s="423"/>
      <c r="N8" s="287"/>
      <c r="O8" s="24"/>
    </row>
    <row r="9" spans="1:15" ht="18.75" customHeight="1" x14ac:dyDescent="0.3">
      <c r="A9" s="23"/>
      <c r="B9" s="10">
        <v>50</v>
      </c>
      <c r="C9" s="412"/>
      <c r="D9" s="412"/>
      <c r="F9" s="287"/>
      <c r="G9" s="17"/>
      <c r="H9" s="16"/>
      <c r="I9" s="10">
        <v>74</v>
      </c>
      <c r="J9" s="423" t="s">
        <v>91</v>
      </c>
      <c r="K9" s="423"/>
      <c r="L9" s="423"/>
      <c r="N9" s="287"/>
      <c r="O9" s="24"/>
    </row>
    <row r="10" spans="1:15" ht="18.75" customHeight="1" x14ac:dyDescent="0.3">
      <c r="A10" s="23"/>
      <c r="B10" s="10">
        <v>51</v>
      </c>
      <c r="C10" s="412"/>
      <c r="D10" s="412"/>
      <c r="F10" s="242"/>
      <c r="G10" s="17"/>
      <c r="H10" s="16"/>
      <c r="I10" s="10">
        <v>75</v>
      </c>
      <c r="J10" s="423" t="s">
        <v>92</v>
      </c>
      <c r="K10" s="423"/>
      <c r="L10" s="423"/>
      <c r="N10" s="287"/>
      <c r="O10" s="24"/>
    </row>
    <row r="11" spans="1:15" ht="18.75" customHeight="1" x14ac:dyDescent="0.3">
      <c r="A11" s="23"/>
      <c r="C11" s="423" t="s">
        <v>93</v>
      </c>
      <c r="D11" s="423"/>
      <c r="E11" s="423"/>
      <c r="F11" s="423"/>
      <c r="G11" s="17"/>
      <c r="H11" s="16"/>
      <c r="I11" s="10">
        <v>76</v>
      </c>
      <c r="J11" s="423" t="s">
        <v>7120</v>
      </c>
      <c r="K11" s="423"/>
      <c r="L11" s="423"/>
      <c r="N11" s="287"/>
      <c r="O11" s="24"/>
    </row>
    <row r="12" spans="1:15" ht="18.75" customHeight="1" x14ac:dyDescent="0.3">
      <c r="A12" s="23"/>
      <c r="B12" s="10">
        <v>52</v>
      </c>
      <c r="C12" s="412" t="s">
        <v>94</v>
      </c>
      <c r="D12" s="412"/>
      <c r="F12" s="287"/>
      <c r="G12" s="17"/>
      <c r="H12" s="16"/>
      <c r="I12" s="10">
        <v>77</v>
      </c>
      <c r="J12" s="423" t="s">
        <v>95</v>
      </c>
      <c r="K12" s="423"/>
      <c r="L12" s="423"/>
      <c r="N12" s="287"/>
      <c r="O12" s="24"/>
    </row>
    <row r="13" spans="1:15" ht="18.75" customHeight="1" x14ac:dyDescent="0.3">
      <c r="A13" s="23"/>
      <c r="B13" s="10">
        <v>53</v>
      </c>
      <c r="C13" s="408"/>
      <c r="D13" s="408"/>
      <c r="F13" s="287"/>
      <c r="G13" s="17"/>
      <c r="H13" s="16"/>
      <c r="I13" s="10">
        <v>78</v>
      </c>
      <c r="J13" s="423" t="s">
        <v>96</v>
      </c>
      <c r="K13" s="423"/>
      <c r="L13" s="423"/>
      <c r="N13" s="287"/>
      <c r="O13" s="24"/>
    </row>
    <row r="14" spans="1:15" ht="18.75" customHeight="1" x14ac:dyDescent="0.3">
      <c r="A14" s="23"/>
      <c r="B14" s="10">
        <v>54</v>
      </c>
      <c r="C14" s="408"/>
      <c r="D14" s="408"/>
      <c r="F14" s="287"/>
      <c r="G14" s="17"/>
      <c r="H14" s="16"/>
      <c r="I14" s="10">
        <v>79</v>
      </c>
      <c r="J14" s="423" t="s">
        <v>97</v>
      </c>
      <c r="K14" s="423"/>
      <c r="L14" s="423"/>
      <c r="N14" s="287"/>
      <c r="O14" s="24"/>
    </row>
    <row r="15" spans="1:15" ht="12" customHeight="1" x14ac:dyDescent="0.3">
      <c r="A15" s="23"/>
      <c r="B15" s="405">
        <v>55</v>
      </c>
      <c r="C15" s="436" t="s">
        <v>98</v>
      </c>
      <c r="D15" s="436"/>
      <c r="E15" s="282"/>
      <c r="F15" s="438">
        <f>F8+F9+F10+F12+F13+F14</f>
        <v>0</v>
      </c>
      <c r="G15" s="17"/>
      <c r="H15" s="16"/>
      <c r="I15" s="405">
        <v>80</v>
      </c>
      <c r="J15" s="405" t="s">
        <v>99</v>
      </c>
      <c r="K15" s="405"/>
      <c r="L15" s="405"/>
      <c r="M15" s="282"/>
      <c r="N15" s="437">
        <f>SUM(N8:N14)</f>
        <v>0</v>
      </c>
      <c r="O15" s="24"/>
    </row>
    <row r="16" spans="1:15" ht="6.75" customHeight="1" thickBot="1" x14ac:dyDescent="0.35">
      <c r="A16" s="23"/>
      <c r="B16" s="405"/>
      <c r="C16" s="405"/>
      <c r="D16" s="405"/>
      <c r="E16" s="282"/>
      <c r="F16" s="439"/>
      <c r="G16" s="17"/>
      <c r="H16" s="16"/>
      <c r="I16" s="405"/>
      <c r="J16" s="405"/>
      <c r="K16" s="405"/>
      <c r="L16" s="405"/>
      <c r="M16" s="282"/>
      <c r="N16" s="411"/>
      <c r="O16" s="24"/>
    </row>
    <row r="17" spans="1:15" ht="5.25" customHeight="1" thickTop="1" x14ac:dyDescent="0.3">
      <c r="A17" s="23"/>
      <c r="B17" s="282"/>
      <c r="C17" s="282"/>
      <c r="D17" s="282"/>
      <c r="E17" s="282"/>
      <c r="F17" s="230"/>
      <c r="G17" s="17"/>
      <c r="H17" s="16"/>
      <c r="N17" s="10"/>
      <c r="O17" s="24"/>
    </row>
    <row r="18" spans="1:15" ht="6.75" customHeight="1" x14ac:dyDescent="0.3">
      <c r="A18" s="25"/>
      <c r="B18" s="55"/>
      <c r="C18" s="55"/>
      <c r="D18" s="55"/>
      <c r="E18" s="55"/>
      <c r="F18" s="250"/>
      <c r="G18" s="251"/>
      <c r="H18" s="252"/>
      <c r="I18" s="55"/>
      <c r="J18" s="55"/>
      <c r="K18" s="55"/>
      <c r="L18" s="55"/>
      <c r="M18" s="55"/>
      <c r="N18" s="55"/>
      <c r="O18" s="31"/>
    </row>
    <row r="19" spans="1:15" ht="12" customHeight="1" x14ac:dyDescent="0.4">
      <c r="A19" s="32"/>
      <c r="B19" s="168"/>
      <c r="C19" s="168"/>
      <c r="D19" s="168"/>
      <c r="E19" s="168"/>
      <c r="F19" s="253"/>
      <c r="G19" s="15"/>
      <c r="H19" s="14"/>
      <c r="J19" s="254"/>
      <c r="K19" s="254"/>
      <c r="L19" s="254"/>
      <c r="M19" s="254"/>
      <c r="N19" s="254"/>
      <c r="O19" s="33"/>
    </row>
    <row r="20" spans="1:15" ht="2.25" customHeight="1" x14ac:dyDescent="0.4">
      <c r="A20" s="23"/>
      <c r="B20" s="434" t="s">
        <v>100</v>
      </c>
      <c r="C20" s="434"/>
      <c r="D20" s="434"/>
      <c r="E20" s="434"/>
      <c r="F20" s="434"/>
      <c r="G20" s="17"/>
      <c r="I20" s="36"/>
      <c r="J20" s="36"/>
      <c r="K20" s="36"/>
      <c r="L20" s="36"/>
      <c r="M20" s="36"/>
      <c r="N20" s="36"/>
      <c r="O20" s="24"/>
    </row>
    <row r="21" spans="1:15" ht="18.75" customHeight="1" x14ac:dyDescent="0.4">
      <c r="A21" s="23"/>
      <c r="B21" s="434"/>
      <c r="C21" s="434"/>
      <c r="D21" s="434"/>
      <c r="E21" s="434"/>
      <c r="F21" s="434"/>
      <c r="G21" s="17"/>
      <c r="I21" s="434" t="s">
        <v>101</v>
      </c>
      <c r="J21" s="434"/>
      <c r="K21" s="434"/>
      <c r="L21" s="434"/>
      <c r="M21" s="434"/>
      <c r="N21" s="434"/>
      <c r="O21" s="24"/>
    </row>
    <row r="22" spans="1:15" ht="18.75" customHeight="1" x14ac:dyDescent="0.4">
      <c r="A22" s="23"/>
      <c r="B22" s="423"/>
      <c r="C22" s="423"/>
      <c r="D22" s="423"/>
      <c r="E22" s="289"/>
      <c r="F22" s="337"/>
      <c r="G22" s="249"/>
      <c r="I22" s="289"/>
      <c r="J22" s="289"/>
      <c r="K22" s="289"/>
      <c r="L22" s="289"/>
      <c r="M22" s="289"/>
      <c r="N22" s="289"/>
      <c r="O22" s="24"/>
    </row>
    <row r="23" spans="1:15" ht="18.75" customHeight="1" x14ac:dyDescent="0.3">
      <c r="A23" s="23"/>
      <c r="B23" s="10">
        <v>56</v>
      </c>
      <c r="C23" s="423" t="s">
        <v>102</v>
      </c>
      <c r="D23" s="423"/>
      <c r="F23" s="169"/>
      <c r="G23" s="17"/>
      <c r="J23" s="423" t="s">
        <v>103</v>
      </c>
      <c r="K23" s="423"/>
      <c r="L23" s="423"/>
      <c r="N23" s="10"/>
      <c r="O23" s="24"/>
    </row>
    <row r="24" spans="1:15" ht="18.75" customHeight="1" x14ac:dyDescent="0.3">
      <c r="A24" s="23"/>
      <c r="B24" s="10">
        <v>57</v>
      </c>
      <c r="C24" s="423" t="s">
        <v>104</v>
      </c>
      <c r="D24" s="423"/>
      <c r="F24" s="170"/>
      <c r="G24" s="17"/>
      <c r="I24" s="10">
        <v>81</v>
      </c>
      <c r="J24" s="412"/>
      <c r="K24" s="412"/>
      <c r="L24" s="412"/>
      <c r="M24" s="255"/>
      <c r="N24" s="287"/>
      <c r="O24" s="24"/>
    </row>
    <row r="25" spans="1:15" ht="18.75" customHeight="1" x14ac:dyDescent="0.3">
      <c r="A25" s="23"/>
      <c r="B25" s="10">
        <v>58</v>
      </c>
      <c r="C25" s="423" t="s">
        <v>105</v>
      </c>
      <c r="D25" s="423"/>
      <c r="F25" s="170"/>
      <c r="G25" s="17"/>
      <c r="I25" s="10">
        <v>82</v>
      </c>
      <c r="J25" s="408"/>
      <c r="K25" s="408"/>
      <c r="L25" s="408"/>
      <c r="M25" s="255"/>
      <c r="N25" s="242"/>
      <c r="O25" s="24"/>
    </row>
    <row r="26" spans="1:15" ht="18.75" customHeight="1" x14ac:dyDescent="0.3">
      <c r="A26" s="23"/>
      <c r="B26" s="10">
        <v>59</v>
      </c>
      <c r="C26" s="423" t="s">
        <v>106</v>
      </c>
      <c r="D26" s="423"/>
      <c r="F26" s="170"/>
      <c r="G26" s="17"/>
      <c r="J26" s="444" t="s">
        <v>107</v>
      </c>
      <c r="K26" s="444"/>
      <c r="L26" s="444"/>
      <c r="N26" s="230"/>
      <c r="O26" s="24"/>
    </row>
    <row r="27" spans="1:15" ht="18.75" customHeight="1" x14ac:dyDescent="0.3">
      <c r="A27" s="23"/>
      <c r="B27" s="10">
        <v>60</v>
      </c>
      <c r="C27" s="423" t="s">
        <v>108</v>
      </c>
      <c r="D27" s="423"/>
      <c r="F27" s="170"/>
      <c r="G27" s="17"/>
      <c r="I27" s="10">
        <v>83</v>
      </c>
      <c r="J27" s="412"/>
      <c r="K27" s="412"/>
      <c r="L27" s="412"/>
      <c r="M27" s="255"/>
      <c r="N27" s="287"/>
      <c r="O27" s="24"/>
    </row>
    <row r="28" spans="1:15" ht="18.75" customHeight="1" x14ac:dyDescent="0.3">
      <c r="A28" s="23"/>
      <c r="B28" s="10">
        <v>61</v>
      </c>
      <c r="C28" s="423" t="s">
        <v>109</v>
      </c>
      <c r="D28" s="423"/>
      <c r="F28" s="170"/>
      <c r="G28" s="17"/>
      <c r="I28" s="10">
        <v>84</v>
      </c>
      <c r="J28" s="408"/>
      <c r="K28" s="408"/>
      <c r="L28" s="408"/>
      <c r="M28" s="255"/>
      <c r="N28" s="242"/>
      <c r="O28" s="24"/>
    </row>
    <row r="29" spans="1:15" ht="18.75" customHeight="1" x14ac:dyDescent="0.3">
      <c r="A29" s="23"/>
      <c r="B29" s="10">
        <v>62</v>
      </c>
      <c r="C29" s="423" t="s">
        <v>110</v>
      </c>
      <c r="D29" s="423"/>
      <c r="F29" s="170"/>
      <c r="G29" s="17"/>
      <c r="I29" s="10">
        <v>85</v>
      </c>
      <c r="J29" s="444" t="s">
        <v>111</v>
      </c>
      <c r="K29" s="444"/>
      <c r="L29" s="444"/>
      <c r="N29" s="242"/>
      <c r="O29" s="24"/>
    </row>
    <row r="30" spans="1:15" ht="18.75" customHeight="1" x14ac:dyDescent="0.3">
      <c r="A30" s="23"/>
      <c r="C30" s="423" t="s">
        <v>112</v>
      </c>
      <c r="D30" s="423"/>
      <c r="F30" s="230"/>
      <c r="G30" s="17"/>
      <c r="I30" s="10">
        <v>86</v>
      </c>
      <c r="J30" s="423" t="s">
        <v>113</v>
      </c>
      <c r="K30" s="423"/>
      <c r="L30" s="423"/>
      <c r="N30" s="242"/>
      <c r="O30" s="24"/>
    </row>
    <row r="31" spans="1:15" ht="18.75" customHeight="1" x14ac:dyDescent="0.3">
      <c r="A31" s="23"/>
      <c r="B31" s="10">
        <v>63</v>
      </c>
      <c r="C31" s="440"/>
      <c r="D31" s="440"/>
      <c r="F31" s="169"/>
      <c r="G31" s="17"/>
      <c r="J31" s="423" t="s">
        <v>114</v>
      </c>
      <c r="K31" s="423"/>
      <c r="L31" s="423"/>
      <c r="N31" s="233"/>
      <c r="O31" s="24"/>
    </row>
    <row r="32" spans="1:15" ht="18.75" customHeight="1" x14ac:dyDescent="0.3">
      <c r="A32" s="23"/>
      <c r="B32" s="10">
        <v>64</v>
      </c>
      <c r="C32" s="441"/>
      <c r="D32" s="441"/>
      <c r="F32" s="169"/>
      <c r="G32" s="17"/>
      <c r="I32" s="10">
        <v>87</v>
      </c>
      <c r="J32" s="412"/>
      <c r="K32" s="412"/>
      <c r="L32" s="412"/>
      <c r="M32" s="255"/>
      <c r="N32" s="287"/>
      <c r="O32" s="24"/>
    </row>
    <row r="33" spans="1:15" ht="18.75" customHeight="1" thickBot="1" x14ac:dyDescent="0.35">
      <c r="A33" s="23"/>
      <c r="B33" s="282">
        <v>65</v>
      </c>
      <c r="C33" s="405" t="s">
        <v>115</v>
      </c>
      <c r="D33" s="405"/>
      <c r="E33" s="282"/>
      <c r="F33" s="292">
        <f>F23+F24+F25+F26+F27+F28+F29+F31+F32</f>
        <v>0</v>
      </c>
      <c r="G33" s="17"/>
      <c r="I33" s="282">
        <v>88</v>
      </c>
      <c r="J33" s="436" t="s">
        <v>116</v>
      </c>
      <c r="K33" s="436"/>
      <c r="L33" s="436"/>
      <c r="M33" s="282"/>
      <c r="N33" s="256">
        <f>N24+N25+N27+N28+N29+N30+N32</f>
        <v>0</v>
      </c>
      <c r="O33" s="24"/>
    </row>
    <row r="34" spans="1:15" ht="12" customHeight="1" thickTop="1" x14ac:dyDescent="0.4">
      <c r="A34" s="25"/>
      <c r="B34" s="257"/>
      <c r="C34" s="257"/>
      <c r="D34" s="257"/>
      <c r="E34" s="257"/>
      <c r="F34" s="257"/>
      <c r="G34" s="251"/>
      <c r="H34" s="12"/>
      <c r="I34" s="258"/>
      <c r="J34" s="259"/>
      <c r="K34" s="259"/>
      <c r="L34" s="259"/>
      <c r="M34" s="258"/>
      <c r="N34" s="260"/>
      <c r="O34" s="31"/>
    </row>
    <row r="35" spans="1:15" ht="6.75" customHeight="1" x14ac:dyDescent="0.3">
      <c r="A35" s="32"/>
      <c r="B35" s="168"/>
      <c r="C35" s="168"/>
      <c r="D35" s="168"/>
      <c r="E35" s="168"/>
      <c r="F35" s="168"/>
      <c r="G35" s="15"/>
      <c r="H35" s="13"/>
      <c r="I35" s="291"/>
      <c r="J35" s="291"/>
      <c r="K35" s="291"/>
      <c r="L35" s="291"/>
      <c r="M35" s="291"/>
      <c r="N35" s="253"/>
      <c r="O35" s="33"/>
    </row>
    <row r="36" spans="1:15" ht="5.25" customHeight="1" x14ac:dyDescent="0.3">
      <c r="A36" s="23"/>
      <c r="F36" s="10"/>
      <c r="G36" s="17"/>
      <c r="H36" s="16"/>
      <c r="N36" s="10"/>
      <c r="O36" s="24"/>
    </row>
    <row r="37" spans="1:15" ht="6.75" customHeight="1" x14ac:dyDescent="0.3">
      <c r="A37" s="23"/>
      <c r="B37" s="434" t="s">
        <v>7118</v>
      </c>
      <c r="C37" s="434"/>
      <c r="D37" s="434"/>
      <c r="E37" s="434"/>
      <c r="F37" s="434"/>
      <c r="G37" s="17"/>
      <c r="H37" s="16"/>
      <c r="I37" s="434" t="s">
        <v>117</v>
      </c>
      <c r="J37" s="434"/>
      <c r="K37" s="434"/>
      <c r="L37" s="434"/>
      <c r="M37" s="434"/>
      <c r="N37" s="434"/>
      <c r="O37" s="24"/>
    </row>
    <row r="38" spans="1:15" ht="12" customHeight="1" x14ac:dyDescent="0.3">
      <c r="A38" s="23"/>
      <c r="B38" s="434"/>
      <c r="C38" s="434"/>
      <c r="D38" s="434"/>
      <c r="E38" s="434"/>
      <c r="F38" s="434"/>
      <c r="G38" s="17"/>
      <c r="H38" s="16"/>
      <c r="I38" s="434"/>
      <c r="J38" s="434"/>
      <c r="K38" s="434"/>
      <c r="L38" s="434"/>
      <c r="M38" s="434"/>
      <c r="N38" s="434"/>
      <c r="O38" s="24"/>
    </row>
    <row r="39" spans="1:15" ht="2.25" customHeight="1" x14ac:dyDescent="0.3">
      <c r="A39" s="23"/>
      <c r="B39" s="434"/>
      <c r="C39" s="434"/>
      <c r="D39" s="434"/>
      <c r="E39" s="434"/>
      <c r="F39" s="434"/>
      <c r="G39" s="17"/>
      <c r="H39" s="16"/>
      <c r="I39" s="434"/>
      <c r="J39" s="434"/>
      <c r="K39" s="434"/>
      <c r="L39" s="434"/>
      <c r="M39" s="434"/>
      <c r="N39" s="434"/>
      <c r="O39" s="24"/>
    </row>
    <row r="40" spans="1:15" ht="18.75" customHeight="1" x14ac:dyDescent="0.3">
      <c r="A40" s="23"/>
      <c r="B40" s="10">
        <v>66</v>
      </c>
      <c r="C40" s="423" t="s">
        <v>118</v>
      </c>
      <c r="D40" s="423"/>
      <c r="F40" s="287"/>
      <c r="G40" s="17"/>
      <c r="H40" s="16"/>
      <c r="I40" s="10">
        <v>89</v>
      </c>
      <c r="J40" s="412" t="s">
        <v>119</v>
      </c>
      <c r="K40" s="412"/>
      <c r="L40" s="412"/>
      <c r="N40" s="287"/>
      <c r="O40" s="24"/>
    </row>
    <row r="41" spans="1:15" ht="18.75" customHeight="1" x14ac:dyDescent="0.3">
      <c r="A41" s="23"/>
      <c r="B41" s="10">
        <v>67</v>
      </c>
      <c r="C41" s="423" t="s">
        <v>120</v>
      </c>
      <c r="D41" s="423"/>
      <c r="F41" s="242"/>
      <c r="G41" s="17"/>
      <c r="H41" s="16"/>
      <c r="I41" s="10">
        <v>90</v>
      </c>
      <c r="J41" s="408" t="s">
        <v>94</v>
      </c>
      <c r="K41" s="408"/>
      <c r="L41" s="408"/>
      <c r="N41" s="287"/>
      <c r="O41" s="24"/>
    </row>
    <row r="42" spans="1:15" ht="18.75" customHeight="1" x14ac:dyDescent="0.3">
      <c r="A42" s="23"/>
      <c r="B42" s="10">
        <v>68</v>
      </c>
      <c r="C42" s="423" t="s">
        <v>121</v>
      </c>
      <c r="D42" s="423"/>
      <c r="F42" s="242"/>
      <c r="G42" s="17"/>
      <c r="H42" s="16"/>
      <c r="I42" s="10">
        <v>91</v>
      </c>
      <c r="J42" s="408"/>
      <c r="K42" s="408"/>
      <c r="L42" s="408"/>
      <c r="N42" s="242"/>
      <c r="O42" s="24"/>
    </row>
    <row r="43" spans="1:15" ht="18.75" customHeight="1" x14ac:dyDescent="0.3">
      <c r="A43" s="23"/>
      <c r="B43" s="10">
        <v>69</v>
      </c>
      <c r="C43" s="423" t="s">
        <v>122</v>
      </c>
      <c r="D43" s="423"/>
      <c r="F43" s="242"/>
      <c r="G43" s="17"/>
      <c r="H43" s="16"/>
      <c r="I43" s="10">
        <v>92</v>
      </c>
      <c r="J43" s="408"/>
      <c r="K43" s="408"/>
      <c r="L43" s="408"/>
      <c r="N43" s="242"/>
      <c r="O43" s="24"/>
    </row>
    <row r="44" spans="1:15" ht="18.75" customHeight="1" x14ac:dyDescent="0.3">
      <c r="A44" s="23"/>
      <c r="B44" s="10">
        <v>70</v>
      </c>
      <c r="C44" s="423" t="s">
        <v>123</v>
      </c>
      <c r="D44" s="423"/>
      <c r="F44" s="242"/>
      <c r="G44" s="17"/>
      <c r="H44" s="16"/>
      <c r="I44" s="10">
        <v>93</v>
      </c>
      <c r="J44" s="408"/>
      <c r="K44" s="408"/>
      <c r="L44" s="408"/>
      <c r="N44" s="242"/>
      <c r="O44" s="24"/>
    </row>
    <row r="45" spans="1:15" ht="18.75" customHeight="1" x14ac:dyDescent="0.3">
      <c r="A45" s="23"/>
      <c r="B45" s="10">
        <v>71</v>
      </c>
      <c r="C45" s="423" t="s">
        <v>124</v>
      </c>
      <c r="D45" s="423"/>
      <c r="F45" s="242"/>
      <c r="G45" s="17"/>
      <c r="H45" s="16"/>
      <c r="I45" s="10">
        <v>94</v>
      </c>
      <c r="J45" s="408"/>
      <c r="K45" s="408"/>
      <c r="L45" s="408"/>
      <c r="N45" s="244"/>
      <c r="O45" s="24"/>
    </row>
    <row r="46" spans="1:15" ht="18.75" customHeight="1" thickBot="1" x14ac:dyDescent="0.35">
      <c r="A46" s="23"/>
      <c r="B46" s="282">
        <v>72</v>
      </c>
      <c r="C46" s="405" t="s">
        <v>125</v>
      </c>
      <c r="D46" s="405"/>
      <c r="E46" s="282"/>
      <c r="F46" s="261">
        <f>SUM(F40:F45)</f>
        <v>0</v>
      </c>
      <c r="G46" s="17"/>
      <c r="H46" s="16"/>
      <c r="I46" s="282">
        <v>95</v>
      </c>
      <c r="J46" s="405" t="s">
        <v>126</v>
      </c>
      <c r="K46" s="405"/>
      <c r="L46" s="405"/>
      <c r="M46" s="282"/>
      <c r="N46" s="261">
        <f>SUM(N40:N45)</f>
        <v>0</v>
      </c>
      <c r="O46" s="24"/>
    </row>
    <row r="47" spans="1:15" ht="12" customHeight="1" thickTop="1" thickBot="1" x14ac:dyDescent="0.35">
      <c r="A47" s="26"/>
      <c r="B47" s="27"/>
      <c r="C47" s="27"/>
      <c r="D47" s="27"/>
      <c r="E47" s="27"/>
      <c r="F47" s="28"/>
      <c r="G47" s="29"/>
      <c r="H47" s="34"/>
      <c r="I47" s="27"/>
      <c r="J47" s="27"/>
      <c r="K47" s="27"/>
      <c r="L47" s="27"/>
      <c r="M47" s="27"/>
      <c r="N47" s="28"/>
      <c r="O47" s="30"/>
    </row>
    <row r="48" spans="1:15" ht="18.75" customHeight="1" x14ac:dyDescent="0.3"/>
    <row r="49" spans="3:13" ht="18.75" customHeight="1" x14ac:dyDescent="0.3"/>
    <row r="50" spans="3:13" ht="18.75" customHeight="1" x14ac:dyDescent="0.3"/>
    <row r="51" spans="3:13" ht="18.75" customHeight="1" x14ac:dyDescent="0.3"/>
    <row r="52" spans="3:13" ht="18.75" customHeight="1" x14ac:dyDescent="0.3"/>
    <row r="53" spans="3:13" ht="18.75" customHeight="1" x14ac:dyDescent="0.3"/>
    <row r="54" spans="3:13" ht="18.75" customHeight="1" x14ac:dyDescent="0.3"/>
    <row r="55" spans="3:13" ht="18.75" customHeight="1" x14ac:dyDescent="0.3"/>
    <row r="56" spans="3:13" ht="18.75" customHeight="1" x14ac:dyDescent="0.3"/>
    <row r="57" spans="3:13" ht="18.75" customHeight="1" x14ac:dyDescent="0.3"/>
    <row r="58" spans="3:13" ht="18.75" customHeight="1" x14ac:dyDescent="0.3"/>
    <row r="59" spans="3:13" ht="18.75" customHeight="1" x14ac:dyDescent="0.3"/>
    <row r="60" spans="3:13" ht="18.75" customHeight="1" x14ac:dyDescent="0.3"/>
    <row r="61" spans="3:13" ht="18.75" customHeight="1" x14ac:dyDescent="0.3"/>
    <row r="62" spans="3:13" ht="18.75" customHeight="1" x14ac:dyDescent="0.3">
      <c r="C62" s="11"/>
      <c r="D62" s="11"/>
      <c r="E62" s="11"/>
      <c r="J62" s="11"/>
      <c r="K62" s="11"/>
      <c r="L62" s="11"/>
      <c r="M62" s="11"/>
    </row>
    <row r="63" spans="3:13" ht="18.75" customHeight="1" x14ac:dyDescent="0.3">
      <c r="C63" s="11"/>
      <c r="D63" s="11"/>
      <c r="E63" s="11"/>
      <c r="J63" s="11"/>
      <c r="K63" s="11"/>
      <c r="L63" s="11"/>
      <c r="M63" s="11"/>
    </row>
    <row r="64" spans="3:13" ht="18.75" customHeight="1" x14ac:dyDescent="0.3">
      <c r="C64" s="11"/>
      <c r="D64" s="11"/>
      <c r="E64" s="11"/>
      <c r="J64" s="11"/>
      <c r="K64" s="11"/>
      <c r="L64" s="11"/>
      <c r="M64" s="11"/>
    </row>
    <row r="65" spans="3:13" ht="18.75" customHeight="1" x14ac:dyDescent="0.3">
      <c r="C65" s="11"/>
      <c r="D65" s="11"/>
      <c r="E65" s="11"/>
      <c r="J65" s="11"/>
      <c r="K65" s="11"/>
      <c r="L65" s="11"/>
      <c r="M65" s="11"/>
    </row>
    <row r="66" spans="3:13" ht="18.75" customHeight="1" x14ac:dyDescent="0.3">
      <c r="C66" s="11"/>
      <c r="D66" s="11"/>
      <c r="E66" s="11"/>
      <c r="J66" s="11"/>
      <c r="K66" s="11"/>
      <c r="L66" s="11"/>
      <c r="M66" s="11"/>
    </row>
    <row r="67" spans="3:13" ht="18.75" customHeight="1" x14ac:dyDescent="0.3">
      <c r="C67" s="11"/>
      <c r="D67" s="11"/>
      <c r="E67" s="11"/>
      <c r="J67" s="11"/>
      <c r="K67" s="11"/>
      <c r="L67" s="11"/>
      <c r="M67" s="11"/>
    </row>
    <row r="68" spans="3:13" ht="18.75" customHeight="1" x14ac:dyDescent="0.3">
      <c r="C68" s="11"/>
      <c r="D68" s="11"/>
      <c r="E68" s="11"/>
      <c r="J68" s="11"/>
      <c r="K68" s="11"/>
      <c r="L68" s="11"/>
      <c r="M68" s="11"/>
    </row>
    <row r="69" spans="3:13" ht="18.75" customHeight="1" x14ac:dyDescent="0.3">
      <c r="C69" s="11"/>
      <c r="D69" s="11"/>
      <c r="E69" s="11"/>
      <c r="J69" s="11"/>
      <c r="K69" s="11"/>
      <c r="L69" s="11"/>
      <c r="M69" s="11"/>
    </row>
    <row r="70" spans="3:13" ht="18.75" customHeight="1" x14ac:dyDescent="0.3">
      <c r="C70" s="11"/>
      <c r="D70" s="11"/>
      <c r="E70" s="11"/>
      <c r="J70" s="11"/>
      <c r="K70" s="11"/>
      <c r="L70" s="11"/>
      <c r="M70" s="11"/>
    </row>
    <row r="71" spans="3:13" ht="18.75" customHeight="1" x14ac:dyDescent="0.3">
      <c r="C71" s="11"/>
      <c r="D71" s="11"/>
      <c r="E71" s="11"/>
      <c r="J71" s="11"/>
      <c r="K71" s="11"/>
      <c r="L71" s="11"/>
      <c r="M71" s="11"/>
    </row>
    <row r="72" spans="3:13" ht="18.75" customHeight="1" x14ac:dyDescent="0.3">
      <c r="C72" s="11"/>
      <c r="D72" s="11"/>
      <c r="E72" s="11"/>
      <c r="J72" s="11"/>
      <c r="K72" s="11"/>
      <c r="L72" s="11"/>
      <c r="M72" s="11"/>
    </row>
    <row r="73" spans="3:13" ht="18.75" customHeight="1" x14ac:dyDescent="0.3">
      <c r="C73" s="11"/>
      <c r="D73" s="11"/>
      <c r="E73" s="11"/>
      <c r="J73" s="11"/>
      <c r="K73" s="11"/>
      <c r="L73" s="11"/>
      <c r="M73" s="11"/>
    </row>
    <row r="74" spans="3:13" ht="18.75" customHeight="1" x14ac:dyDescent="0.3">
      <c r="C74" s="11"/>
      <c r="D74" s="11"/>
      <c r="E74" s="11"/>
      <c r="J74" s="11"/>
      <c r="K74" s="11"/>
      <c r="L74" s="11"/>
      <c r="M74" s="11"/>
    </row>
    <row r="75" spans="3:13" ht="18.75" customHeight="1" x14ac:dyDescent="0.3">
      <c r="C75" s="11"/>
      <c r="D75" s="11"/>
      <c r="E75" s="11"/>
      <c r="J75" s="11"/>
      <c r="K75" s="11"/>
      <c r="L75" s="11"/>
      <c r="M75" s="11"/>
    </row>
    <row r="76" spans="3:13" ht="18.75" customHeight="1" x14ac:dyDescent="0.3">
      <c r="C76" s="11"/>
      <c r="D76" s="11"/>
      <c r="E76" s="11"/>
      <c r="J76" s="11"/>
      <c r="K76" s="11"/>
      <c r="L76" s="11"/>
      <c r="M76" s="11"/>
    </row>
    <row r="77" spans="3:13" ht="18.75" customHeight="1" x14ac:dyDescent="0.3">
      <c r="C77" s="11"/>
      <c r="D77" s="11"/>
      <c r="E77" s="11"/>
      <c r="J77" s="11"/>
      <c r="K77" s="11"/>
      <c r="L77" s="11"/>
      <c r="M77" s="11"/>
    </row>
    <row r="78" spans="3:13" ht="18.75" customHeight="1" x14ac:dyDescent="0.3">
      <c r="C78" s="11"/>
      <c r="D78" s="11"/>
      <c r="E78" s="11"/>
      <c r="J78" s="11"/>
      <c r="K78" s="11"/>
      <c r="L78" s="11"/>
      <c r="M78" s="11"/>
    </row>
    <row r="79" spans="3:13" ht="18.75" customHeight="1" x14ac:dyDescent="0.3">
      <c r="C79" s="11"/>
      <c r="D79" s="11"/>
      <c r="E79" s="11"/>
      <c r="J79" s="11"/>
      <c r="K79" s="11"/>
      <c r="L79" s="11"/>
      <c r="M79" s="11"/>
    </row>
    <row r="80" spans="3:13" ht="18.75" customHeight="1" x14ac:dyDescent="0.3">
      <c r="C80" s="11"/>
      <c r="D80" s="11"/>
      <c r="E80" s="11"/>
      <c r="J80" s="11"/>
      <c r="K80" s="11"/>
      <c r="L80" s="11"/>
      <c r="M80" s="11"/>
    </row>
    <row r="81" spans="3:13" ht="18.75" customHeight="1" x14ac:dyDescent="0.3">
      <c r="C81" s="11"/>
      <c r="D81" s="11"/>
      <c r="E81" s="11"/>
      <c r="J81" s="11"/>
      <c r="K81" s="11"/>
      <c r="L81" s="11"/>
      <c r="M81" s="11"/>
    </row>
    <row r="82" spans="3:13" ht="18.75" customHeight="1" x14ac:dyDescent="0.3">
      <c r="C82" s="11"/>
      <c r="D82" s="11"/>
      <c r="E82" s="11"/>
      <c r="J82" s="11"/>
      <c r="K82" s="11"/>
      <c r="L82" s="11"/>
      <c r="M82" s="11"/>
    </row>
    <row r="83" spans="3:13" ht="18.75" customHeight="1" x14ac:dyDescent="0.3">
      <c r="C83" s="11"/>
      <c r="D83" s="11"/>
      <c r="E83" s="11"/>
      <c r="J83" s="11"/>
      <c r="K83" s="11"/>
      <c r="L83" s="11"/>
      <c r="M83" s="11"/>
    </row>
    <row r="84" spans="3:13" ht="18.75" customHeight="1" x14ac:dyDescent="0.3">
      <c r="C84" s="11"/>
      <c r="D84" s="11"/>
      <c r="E84" s="11"/>
      <c r="J84" s="11"/>
      <c r="K84" s="11"/>
      <c r="L84" s="11"/>
      <c r="M84" s="11"/>
    </row>
    <row r="85" spans="3:13" ht="18.75" customHeight="1" x14ac:dyDescent="0.3">
      <c r="C85" s="11"/>
      <c r="D85" s="11"/>
      <c r="E85" s="11"/>
      <c r="J85" s="11"/>
      <c r="K85" s="11"/>
      <c r="L85" s="11"/>
      <c r="M85" s="11"/>
    </row>
    <row r="86" spans="3:13" ht="18.75" customHeight="1" x14ac:dyDescent="0.3">
      <c r="C86" s="11"/>
      <c r="D86" s="11"/>
      <c r="E86" s="11"/>
      <c r="J86" s="11"/>
      <c r="K86" s="11"/>
      <c r="L86" s="11"/>
      <c r="M86" s="11"/>
    </row>
    <row r="87" spans="3:13" ht="18.75" customHeight="1" x14ac:dyDescent="0.3">
      <c r="C87" s="11"/>
      <c r="D87" s="11"/>
      <c r="E87" s="11"/>
      <c r="J87" s="11"/>
      <c r="K87" s="11"/>
      <c r="L87" s="11"/>
      <c r="M87" s="11"/>
    </row>
    <row r="88" spans="3:13" ht="18.75" customHeight="1" x14ac:dyDescent="0.3">
      <c r="C88" s="11"/>
      <c r="D88" s="11"/>
      <c r="E88" s="11"/>
      <c r="J88" s="11"/>
      <c r="K88" s="11"/>
      <c r="L88" s="11"/>
      <c r="M88" s="11"/>
    </row>
    <row r="89" spans="3:13" ht="18.75" customHeight="1" x14ac:dyDescent="0.3">
      <c r="C89" s="11"/>
      <c r="D89" s="11"/>
      <c r="E89" s="11"/>
      <c r="J89" s="11"/>
      <c r="K89" s="11"/>
      <c r="L89" s="11"/>
      <c r="M89" s="11"/>
    </row>
    <row r="90" spans="3:13" ht="18.75" customHeight="1" x14ac:dyDescent="0.3">
      <c r="C90" s="11"/>
      <c r="D90" s="11"/>
      <c r="E90" s="11"/>
      <c r="J90" s="11"/>
      <c r="K90" s="11"/>
      <c r="L90" s="11"/>
      <c r="M90" s="11"/>
    </row>
    <row r="91" spans="3:13" ht="18.75" customHeight="1" x14ac:dyDescent="0.3">
      <c r="C91" s="11"/>
      <c r="D91" s="11"/>
      <c r="E91" s="11"/>
      <c r="J91" s="11"/>
      <c r="K91" s="11"/>
      <c r="L91" s="11"/>
      <c r="M91" s="11"/>
    </row>
    <row r="92" spans="3:13" ht="18.75" customHeight="1" x14ac:dyDescent="0.3">
      <c r="C92" s="11"/>
      <c r="D92" s="11"/>
      <c r="E92" s="11"/>
      <c r="J92" s="11"/>
      <c r="K92" s="11"/>
      <c r="L92" s="11"/>
      <c r="M92" s="11"/>
    </row>
    <row r="93" spans="3:13" ht="18.75" customHeight="1" x14ac:dyDescent="0.3">
      <c r="C93" s="11"/>
      <c r="D93" s="11"/>
      <c r="E93" s="11"/>
      <c r="J93" s="11"/>
      <c r="K93" s="11"/>
      <c r="L93" s="11"/>
      <c r="M93" s="11"/>
    </row>
    <row r="94" spans="3:13" ht="18.75" customHeight="1" x14ac:dyDescent="0.3">
      <c r="C94" s="11"/>
      <c r="D94" s="11"/>
      <c r="E94" s="11"/>
      <c r="J94" s="11"/>
      <c r="K94" s="11"/>
      <c r="L94" s="11"/>
      <c r="M94" s="11"/>
    </row>
    <row r="95" spans="3:13" ht="18.75" customHeight="1" x14ac:dyDescent="0.3">
      <c r="C95" s="11"/>
      <c r="D95" s="11"/>
      <c r="E95" s="11"/>
      <c r="J95" s="11"/>
      <c r="K95" s="11"/>
      <c r="L95" s="11"/>
      <c r="M95" s="11"/>
    </row>
    <row r="96" spans="3:13" ht="18.75" customHeight="1" x14ac:dyDescent="0.3">
      <c r="C96" s="11"/>
      <c r="D96" s="11"/>
      <c r="E96" s="11"/>
      <c r="J96" s="11"/>
      <c r="K96" s="11"/>
      <c r="L96" s="11"/>
      <c r="M96" s="11"/>
    </row>
    <row r="97" spans="3:13" ht="18.75" customHeight="1" x14ac:dyDescent="0.3">
      <c r="C97" s="11"/>
      <c r="D97" s="11"/>
      <c r="E97" s="11"/>
      <c r="J97" s="11"/>
      <c r="K97" s="11"/>
      <c r="L97" s="11"/>
      <c r="M97" s="11"/>
    </row>
    <row r="98" spans="3:13" ht="18.75" customHeight="1" x14ac:dyDescent="0.3">
      <c r="C98" s="11"/>
      <c r="D98" s="11"/>
      <c r="E98" s="11"/>
      <c r="J98" s="11"/>
      <c r="K98" s="11"/>
      <c r="L98" s="11"/>
      <c r="M98" s="11"/>
    </row>
    <row r="99" spans="3:13" ht="18.75" customHeight="1" x14ac:dyDescent="0.3">
      <c r="C99" s="11"/>
      <c r="D99" s="11"/>
      <c r="E99" s="11"/>
      <c r="J99" s="11"/>
      <c r="K99" s="11"/>
      <c r="L99" s="11"/>
      <c r="M99" s="11"/>
    </row>
    <row r="100" spans="3:13" ht="18.75" customHeight="1" x14ac:dyDescent="0.3">
      <c r="C100" s="11"/>
      <c r="D100" s="11"/>
      <c r="E100" s="11"/>
      <c r="J100" s="11"/>
      <c r="K100" s="11"/>
      <c r="L100" s="11"/>
      <c r="M100" s="11"/>
    </row>
    <row r="101" spans="3:13" ht="18.75" customHeight="1" x14ac:dyDescent="0.3">
      <c r="C101" s="11"/>
      <c r="D101" s="11"/>
      <c r="E101" s="11"/>
      <c r="J101" s="11"/>
      <c r="K101" s="11"/>
      <c r="L101" s="11"/>
      <c r="M101" s="11"/>
    </row>
    <row r="102" spans="3:13" ht="18.75" customHeight="1" x14ac:dyDescent="0.3">
      <c r="C102" s="11"/>
      <c r="D102" s="11"/>
      <c r="E102" s="11"/>
      <c r="J102" s="11"/>
      <c r="K102" s="11"/>
      <c r="L102" s="11"/>
      <c r="M102" s="11"/>
    </row>
    <row r="103" spans="3:13" ht="18.75" customHeight="1" x14ac:dyDescent="0.3">
      <c r="C103" s="11"/>
      <c r="D103" s="11"/>
      <c r="E103" s="11"/>
      <c r="J103" s="11"/>
      <c r="K103" s="11"/>
      <c r="L103" s="11"/>
      <c r="M103" s="11"/>
    </row>
    <row r="104" spans="3:13" ht="18.75" customHeight="1" x14ac:dyDescent="0.3">
      <c r="C104" s="11"/>
      <c r="D104" s="11"/>
      <c r="E104" s="11"/>
      <c r="J104" s="11"/>
      <c r="K104" s="11"/>
      <c r="L104" s="11"/>
      <c r="M104" s="11"/>
    </row>
    <row r="105" spans="3:13" ht="18.75" customHeight="1" x14ac:dyDescent="0.3">
      <c r="C105" s="11"/>
      <c r="D105" s="11"/>
      <c r="E105" s="11"/>
      <c r="J105" s="11"/>
      <c r="K105" s="11"/>
      <c r="L105" s="11"/>
      <c r="M105" s="11"/>
    </row>
    <row r="106" spans="3:13" ht="18.75" customHeight="1" x14ac:dyDescent="0.3">
      <c r="C106" s="11"/>
      <c r="D106" s="11"/>
      <c r="E106" s="11"/>
      <c r="J106" s="11"/>
      <c r="K106" s="11"/>
      <c r="L106" s="11"/>
      <c r="M106" s="11"/>
    </row>
    <row r="107" spans="3:13" ht="18.75" customHeight="1" x14ac:dyDescent="0.3">
      <c r="C107" s="11"/>
      <c r="D107" s="11"/>
      <c r="E107" s="11"/>
      <c r="J107" s="11"/>
      <c r="K107" s="11"/>
      <c r="L107" s="11"/>
      <c r="M107" s="11"/>
    </row>
    <row r="108" spans="3:13" ht="18.75" customHeight="1" x14ac:dyDescent="0.3">
      <c r="C108" s="11"/>
      <c r="D108" s="11"/>
      <c r="E108" s="11"/>
      <c r="J108" s="11"/>
      <c r="K108" s="11"/>
      <c r="L108" s="11"/>
      <c r="M108" s="11"/>
    </row>
    <row r="109" spans="3:13" ht="18.75" customHeight="1" x14ac:dyDescent="0.3">
      <c r="C109" s="11"/>
      <c r="D109" s="11"/>
      <c r="E109" s="11"/>
      <c r="J109" s="11"/>
      <c r="K109" s="11"/>
      <c r="L109" s="11"/>
      <c r="M109" s="11"/>
    </row>
    <row r="110" spans="3:13" ht="18.75" customHeight="1" x14ac:dyDescent="0.3">
      <c r="C110" s="11"/>
      <c r="D110" s="11"/>
      <c r="E110" s="11"/>
      <c r="J110" s="11"/>
      <c r="K110" s="11"/>
      <c r="L110" s="11"/>
      <c r="M110" s="11"/>
    </row>
    <row r="111" spans="3:13" ht="18.75" customHeight="1" x14ac:dyDescent="0.3">
      <c r="C111" s="11"/>
      <c r="D111" s="11"/>
      <c r="E111" s="11"/>
      <c r="J111" s="11"/>
      <c r="K111" s="11"/>
      <c r="L111" s="11"/>
      <c r="M111" s="11"/>
    </row>
    <row r="112" spans="3:13" ht="18.75" customHeight="1" x14ac:dyDescent="0.3">
      <c r="C112" s="11"/>
      <c r="D112" s="11"/>
      <c r="E112" s="11"/>
      <c r="J112" s="11"/>
      <c r="K112" s="11"/>
      <c r="L112" s="11"/>
      <c r="M112" s="11"/>
    </row>
    <row r="113" spans="3:13" ht="18.75" customHeight="1" x14ac:dyDescent="0.3">
      <c r="C113" s="11"/>
      <c r="D113" s="11"/>
      <c r="E113" s="11"/>
      <c r="J113" s="11"/>
      <c r="K113" s="11"/>
      <c r="L113" s="11"/>
      <c r="M113" s="11"/>
    </row>
    <row r="114" spans="3:13" ht="18.75" customHeight="1" x14ac:dyDescent="0.3">
      <c r="C114" s="11"/>
      <c r="D114" s="11"/>
      <c r="E114" s="11"/>
      <c r="J114" s="11"/>
      <c r="K114" s="11"/>
      <c r="L114" s="11"/>
      <c r="M114" s="11"/>
    </row>
    <row r="115" spans="3:13" ht="18.75" customHeight="1" x14ac:dyDescent="0.3">
      <c r="C115" s="11"/>
      <c r="D115" s="11"/>
      <c r="E115" s="11"/>
      <c r="J115" s="11"/>
      <c r="K115" s="11"/>
      <c r="L115" s="11"/>
      <c r="M115" s="11"/>
    </row>
    <row r="116" spans="3:13" ht="18.75" customHeight="1" x14ac:dyDescent="0.3">
      <c r="C116" s="11"/>
      <c r="D116" s="11"/>
      <c r="E116" s="11"/>
      <c r="J116" s="11"/>
      <c r="K116" s="11"/>
      <c r="L116" s="11"/>
      <c r="M116" s="11"/>
    </row>
    <row r="117" spans="3:13" ht="18.75" customHeight="1" x14ac:dyDescent="0.3">
      <c r="C117" s="11"/>
      <c r="D117" s="11"/>
      <c r="E117" s="11"/>
      <c r="J117" s="11"/>
      <c r="K117" s="11"/>
      <c r="L117" s="11"/>
      <c r="M117" s="11"/>
    </row>
    <row r="118" spans="3:13" ht="18.75" customHeight="1" x14ac:dyDescent="0.3">
      <c r="C118" s="11"/>
      <c r="D118" s="11"/>
      <c r="E118" s="11"/>
      <c r="J118" s="11"/>
      <c r="K118" s="11"/>
      <c r="L118" s="11"/>
      <c r="M118" s="11"/>
    </row>
    <row r="119" spans="3:13" ht="18.75" customHeight="1" x14ac:dyDescent="0.3">
      <c r="C119" s="11"/>
      <c r="D119" s="11"/>
      <c r="E119" s="11"/>
      <c r="J119" s="11"/>
      <c r="K119" s="11"/>
      <c r="L119" s="11"/>
      <c r="M119" s="11"/>
    </row>
  </sheetData>
  <sheetProtection algorithmName="SHA-512" hashValue="YfD37dxjOMRlJBbfvLsGi8TlUozJnsPsIjBdSaD8Fbx5miKVK6fc4gLlwKocgmZ7ehzz8/G8VtHWTEY17Jj8Vw==" saltValue="iX7DDXDJZqQvN6eEPfU52Q==" spinCount="100000" sheet="1" objects="1" scenarios="1"/>
  <mergeCells count="68">
    <mergeCell ref="J44:L44"/>
    <mergeCell ref="J41:L41"/>
    <mergeCell ref="C25:D25"/>
    <mergeCell ref="C26:D26"/>
    <mergeCell ref="J32:L32"/>
    <mergeCell ref="J29:L29"/>
    <mergeCell ref="J30:L30"/>
    <mergeCell ref="J27:L27"/>
    <mergeCell ref="J28:L28"/>
    <mergeCell ref="J40:L40"/>
    <mergeCell ref="B37:F39"/>
    <mergeCell ref="C27:D27"/>
    <mergeCell ref="C28:D28"/>
    <mergeCell ref="J33:L33"/>
    <mergeCell ref="J31:L31"/>
    <mergeCell ref="J26:L26"/>
    <mergeCell ref="A2:K2"/>
    <mergeCell ref="C12:D12"/>
    <mergeCell ref="L2:M2"/>
    <mergeCell ref="J8:L8"/>
    <mergeCell ref="J9:L9"/>
    <mergeCell ref="B6:F6"/>
    <mergeCell ref="I6:N6"/>
    <mergeCell ref="C9:D9"/>
    <mergeCell ref="J10:L10"/>
    <mergeCell ref="J11:L11"/>
    <mergeCell ref="J12:L12"/>
    <mergeCell ref="A3:K3"/>
    <mergeCell ref="J46:L46"/>
    <mergeCell ref="J42:L42"/>
    <mergeCell ref="C30:D30"/>
    <mergeCell ref="C31:D31"/>
    <mergeCell ref="C32:D32"/>
    <mergeCell ref="C33:D33"/>
    <mergeCell ref="C40:D40"/>
    <mergeCell ref="C41:D41"/>
    <mergeCell ref="C42:D42"/>
    <mergeCell ref="C43:D43"/>
    <mergeCell ref="C44:D44"/>
    <mergeCell ref="C45:D45"/>
    <mergeCell ref="C46:D46"/>
    <mergeCell ref="I37:N39"/>
    <mergeCell ref="J45:L45"/>
    <mergeCell ref="J43:L43"/>
    <mergeCell ref="C29:D29"/>
    <mergeCell ref="C24:D24"/>
    <mergeCell ref="C23:D23"/>
    <mergeCell ref="C15:D16"/>
    <mergeCell ref="I21:N21"/>
    <mergeCell ref="N15:N16"/>
    <mergeCell ref="F15:F16"/>
    <mergeCell ref="B20:F21"/>
    <mergeCell ref="J25:L25"/>
    <mergeCell ref="J24:L24"/>
    <mergeCell ref="J23:L23"/>
    <mergeCell ref="J14:L14"/>
    <mergeCell ref="B22:D22"/>
    <mergeCell ref="I7:L7"/>
    <mergeCell ref="I15:I16"/>
    <mergeCell ref="J15:L16"/>
    <mergeCell ref="B15:B16"/>
    <mergeCell ref="C7:D7"/>
    <mergeCell ref="C8:D8"/>
    <mergeCell ref="C10:D10"/>
    <mergeCell ref="C13:D13"/>
    <mergeCell ref="C14:D14"/>
    <mergeCell ref="J13:L13"/>
    <mergeCell ref="C11:F11"/>
  </mergeCells>
  <conditionalFormatting sqref="F23:F29 F31:F32 N8:N14 F8:F10 F12:F14 N24:N25 N27:N30 N32 F40:F45 N40:N45">
    <cfRule type="cellIs" dxfId="29" priority="5" operator="lessThan">
      <formula>0</formula>
    </cfRule>
  </conditionalFormatting>
  <conditionalFormatting sqref="N8:N14">
    <cfRule type="expression" dxfId="24" priority="3">
      <formula>$N$7="YES"</formula>
    </cfRule>
  </conditionalFormatting>
  <conditionalFormatting sqref="N15 F15:F16 F33 N33:N34 F46 N46">
    <cfRule type="cellIs" dxfId="23" priority="16" operator="equal">
      <formula>0</formula>
    </cfRule>
  </conditionalFormatting>
  <dataValidations xWindow="264" yWindow="354" count="25">
    <dataValidation type="decimal" allowBlank="1" showInputMessage="1" showErrorMessage="1" errorTitle="Numerical amount required" error="Please enter a numerical amount only." promptTitle="BPT transitional funding" prompt="Include any amounts paid to the branch by head office in respect of BPT transitional funding requests." sqref="F8" xr:uid="{3A508F7E-641F-4F42-BEA1-28FC8D5DD571}">
      <formula1>-999999999</formula1>
      <formula2>999999999</formula2>
    </dataValidation>
    <dataValidation type="decimal" allowBlank="1" showInputMessage="1" showErrorMessage="1" errorTitle="Numerical amount required" error="Please enter a numerical amount only." promptTitle="Other income from RBL" prompt="Use this line for any income from another part of RBL (e.g. head office, another branch or county), which is not separately included elsewhere in section 3 or 4. See page 6 of the Guide for further guidance." sqref="F9:F10" xr:uid="{37AE660E-440D-4FF5-86F7-E3B75F57D6D7}">
      <formula1>-999999999</formula1>
      <formula2>999999999</formula2>
    </dataValidation>
    <dataValidation allowBlank="1" showInputMessage="1" showErrorMessage="1" promptTitle="Other income from RBL" prompt="Please enter a brief description of any income reported on this line, including where it was received from (e.g. head office, branch or county name, etc.)" sqref="C9:D10" xr:uid="{050F8A87-DCF6-4FCC-BE9E-15B9EF961F3C}"/>
    <dataValidation type="decimal" allowBlank="1" showInputMessage="1" showErrorMessage="1" errorTitle="Numerical amount required" error="Please enter a numerical amount only." promptTitle="Band/bugle player" prompt="Include any costs relating to band/bugle player expenses. Do NOT include any costs incurred under the BCS scheme (e.g. attendance at funerals) - this should be included at lines 73-79." sqref="F40" xr:uid="{AED12325-D476-4315-B592-5EE3EAF841EA}">
      <formula1>-999999999</formula1>
      <formula2>999999999</formula2>
    </dataValidation>
    <dataValidation type="decimal" allowBlank="1" showInputMessage="1" showErrorMessage="1" errorTitle="Numerical amount required" error="Please enter a numerical amount only." promptTitle="Standard bearer's expenses" prompt="Include any costs relating to standard bearer's expenses. Do NOT include any costs incurred under the BCS scheme (e.g. attendance at funerals) - this should be included at lines 73-79." sqref="F41" xr:uid="{33DBE50E-BB60-422A-8704-4F9BE8A9B2EE}">
      <formula1>-999999999</formula1>
      <formula2>999999999</formula2>
    </dataValidation>
    <dataValidation type="decimal" allowBlank="1" showInputMessage="1" showErrorMessage="1" errorTitle="Numerical amount required" error="Please enter a numerical amount only." promptTitle="Standard bearer's equipment" prompt="Include any costs relating to the purchase or upkeep of standard bearer's equipment." sqref="F42" xr:uid="{98649366-0452-4F70-A1EC-FCC54FAE824F}">
      <formula1>-999999999</formula1>
      <formula2>999999999</formula2>
    </dataValidation>
    <dataValidation type="decimal" allowBlank="1" showInputMessage="1" showErrorMessage="1" errorTitle="Numerical amount required" error="Please enter a numerical amount only." promptTitle="Dignatory refreshments" prompt="Include any costs of providing dignatory refreshments at ceremonial events." sqref="F43" xr:uid="{8D3FE1BF-D7D9-416C-A599-6F1738BDBCE8}">
      <formula1>-999999999</formula1>
      <formula2>999999999</formula2>
    </dataValidation>
    <dataValidation type="decimal" allowBlank="1" showInputMessage="1" showErrorMessage="1" errorTitle="Numerical amount required" error="Please enter a numerical amount only." promptTitle="Badges and wreaths" prompt="Include the cost of purchasing badges and wreaths for ceremonial purposes only. The full cost of such items should be included, with any related donation income included at line 20 in section 3. Do NOT include items purchased for fundraising purposes." sqref="F44" xr:uid="{13F8E048-3BAD-4FF3-9A55-DEDCC9D31A91}">
      <formula1>-999999999</formula1>
      <formula2>999999999</formula2>
    </dataValidation>
    <dataValidation type="decimal" allowBlank="1" showInputMessage="1" showErrorMessage="1" errorTitle="Numerical amount required" error="Please enter a numerical amount only." promptTitle="Other ceremonial events" prompt="Include any other costs associated with ceremonial events which are not covered by lines 66-70 above. Do NOT include any costs incurred under the BCS scheme (e.g. attendance at funerals) - this should be included at lines 73-79." sqref="F45" xr:uid="{A2E083BF-DD63-4718-9349-32DFC00E38E7}">
      <formula1>-999999999</formula1>
      <formula2>999999999</formula2>
    </dataValidation>
    <dataValidation type="decimal" allowBlank="1" showInputMessage="1" showErrorMessage="1" errorTitle="Numerical amount required" error="Please enter a numerical amount only." promptTitle="BCS hospital/home visiting" prompt="Include all expenditure relating to hospital/home visits under the BCS programme. For more information on the various activity types, please refer to the Branch Community Support Booklet which is available on the Legion’s website." sqref="N8" xr:uid="{ABFE055A-78C0-4E8B-BA97-2746D3597D57}">
      <formula1>-999999999</formula1>
      <formula2>999999999</formula2>
    </dataValidation>
    <dataValidation type="decimal" allowBlank="1" showInputMessage="1" showErrorMessage="1" errorTitle="Numerical amount required" error="Please enter a numerical amount only." promptTitle="Donations to RBL county/district" prompt="Include any donations from the branch to an RBL county or district, e.g. for almonisation. Include both donations paid in cash and from the BFI account. Do NOT include donations from legacy trust or BPT funds held at head office." sqref="N24:N25" xr:uid="{079F1FE9-711D-4165-945C-F83B2C459D64}">
      <formula1>-999999999</formula1>
      <formula2>999999999</formula2>
    </dataValidation>
    <dataValidation allowBlank="1" showInputMessage="1" showErrorMessage="1" promptTitle="Donations to RBL county/district" prompt="Please state the name of the county or district which was the recipient of the donation on this line." sqref="J24:L25" xr:uid="{E43BE75D-AF6C-4844-BB40-1806AC0B2659}"/>
    <dataValidation type="decimal" allowBlank="1" showInputMessage="1" showErrorMessage="1" errorTitle="Numerical amount required" error="Please enter a numerical amount only." promptTitle="Donation to care home" prompt="Include any donations from the branch to an RBL care home, e.g. to amenity funds. Include both donations paid in cash and from the BFI account. Do NOT include donations from legacy trust or BPT funds held at head office." sqref="N27:N28" xr:uid="{7EDE3A3D-830F-487B-9903-F9403D5922A1}">
      <formula1>-999999999</formula1>
      <formula2>999999999</formula2>
    </dataValidation>
    <dataValidation type="decimal" allowBlank="1" showInputMessage="1" showErrorMessage="1" errorTitle="Numerical amount required" error="Please enter a numerical amount only." promptTitle="Donation to PA" prompt="Include any donation to the Poppy Appeal from branch funds, whether paid in cash or from the BFI account. Do NOT include amounts raised through branch Poppy Appeal events and paid over to the Poppy Appeal, which should be included at line 31." sqref="N29" xr:uid="{89596181-8E6E-4D28-B5A1-04A05894853E}">
      <formula1>-999999999</formula1>
      <formula2>999999999</formula2>
    </dataValidation>
    <dataValidation allowBlank="1" showInputMessage="1" showErrorMessage="1" promptTitle="Donation to care home" prompt="Please state the name of the recipient care home of the donation on this line." sqref="J27:L28" xr:uid="{86B8A519-39D4-4A93-8D9E-1A443DC9AA45}"/>
    <dataValidation type="decimal" allowBlank="1" showInputMessage="1" showErrorMessage="1" errorTitle="Numerical amount required" error="Please enter a numerical amount only." promptTitle="Donation to NMA" prompt="Include any donation made by the branch to the NMA. Do NOT include donations from legacy trust or BPT funds held at head office." sqref="N30" xr:uid="{A0297E7B-DC8F-4EBD-8886-C974C14D6444}">
      <formula1>-999999999</formula1>
      <formula2>999999999</formula2>
    </dataValidation>
    <dataValidation type="decimal" allowBlank="1" showInputMessage="1" showErrorMessage="1" errorTitle="Numerical amount required" error="Please enter a numerical amount only." promptTitle="Other payments to RBL" prompt="Use this line for any payments to another part of RBL (e.g. head office, another branch or county), which are not separately included elsewhere in section 3 or 4. See page 6 of the Guide for further guidance." sqref="N32" xr:uid="{E06476C3-1F6B-4FA9-A215-79082B470684}">
      <formula1>-999999999</formula1>
      <formula2>999999999</formula2>
    </dataValidation>
    <dataValidation allowBlank="1" showInputMessage="1" showErrorMessage="1" promptTitle="Other payments to RBL" prompt="Please enter a brief description of any expenditure reported on this line, including where it was paid to (e.g. head office, branch or county name, etc.)" sqref="J32:L32" xr:uid="{C609A9CD-8B06-4648-8679-D1F142483872}"/>
    <dataValidation type="decimal" allowBlank="1" showInputMessage="1" showErrorMessage="1" errorTitle="Numerical amount required" error="Please enter a numerical amount only." promptTitle="Other expenditure" prompt="Use this line for any expenditure which does not fall into any of the other categories at Section 3. This line should NOT be used for any payments to another part of RBL - see page 6 of the Guide for further guidance on where to include this." sqref="N40:N45" xr:uid="{504F5DF7-7021-4D15-973F-AF2ED445D253}">
      <formula1>-999999999</formula1>
      <formula2>999999999</formula2>
    </dataValidation>
    <dataValidation allowBlank="1" showInputMessage="1" showErrorMessage="1" promptTitle="Other expenditure" prompt="Please enter a brief description of any expenditure reported on this line. This line should NOT be used for any payments to another part of RBL - see page 6 of the Guide for further guidance on where to include this." sqref="J40:L45" xr:uid="{DAAB0857-2666-49B9-A9E4-DB2F0D024822}"/>
    <dataValidation allowBlank="1" showInputMessage="1" showErrorMessage="1" promptTitle="Other income" prompt="Please enter a brief description of any income reported on this line. This line should NOT be used for any income from another part of RBL - see page 6 of the Guide for further guidance on where to include this." sqref="C12:C14" xr:uid="{7E2BAB91-A2FF-4B2A-A7AE-2CCC8D4AF026}"/>
    <dataValidation type="decimal" allowBlank="1" showInputMessage="1" showErrorMessage="1" errorTitle="Numerical amount required" error="Please enter a numerical amount only." promptTitle="Other income" prompt="Use this line for any income which does not fall into any of the other categories at Section 3. This line should NOT be used for any income from another part of RBL - see page 6 of the Guide for further guidance on where to include this." sqref="F12:F14" xr:uid="{D0089373-006E-4E03-8AEF-8D7C5EFA716F}">
      <formula1>-999999999</formula1>
      <formula2>999999999</formula2>
    </dataValidation>
    <dataValidation allowBlank="1" showInputMessage="1" showErrorMessage="1" error="Please choose from the drop down list." sqref="F22" xr:uid="{BF590EC6-1539-4C4F-AD16-4E66A50A82D9}"/>
    <dataValidation allowBlank="1" showErrorMessage="1" prompt="Select the cell to the left to activate the drop-down menu" sqref="G22" xr:uid="{8CB0B03E-DE05-4071-BF2C-623EEC79E051}"/>
    <dataValidation type="decimal" allowBlank="1" showInputMessage="1" showErrorMessage="1" errorTitle="Numerial amount required" error="Please enter a numerical amount only." sqref="N9:N14" xr:uid="{5FB0E561-A6BD-49A0-A476-E09B08500E64}">
      <formula1>-99999999</formula1>
      <formula2>99999999</formula2>
    </dataValidation>
  </dataValidations>
  <pageMargins left="0.25" right="0.25" top="0.75" bottom="0.75" header="0.3" footer="0.3"/>
  <pageSetup paperSize="9" scale="65" orientation="landscape" r:id="rId1"/>
  <extLst>
    <ext xmlns:x14="http://schemas.microsoft.com/office/spreadsheetml/2009/9/main" uri="{78C0D931-6437-407d-A8EE-F0AAD7539E65}">
      <x14:conditionalFormattings>
        <x14:conditionalFormatting xmlns:xm="http://schemas.microsoft.com/office/excel/2006/main">
          <x14:cfRule type="expression" priority="13" id="{958DAC41-F0D3-40D5-B903-9D36E3B9FA13}">
            <xm:f>'Validation Checks'!$C29="FAIL"</xm:f>
            <x14:dxf>
              <fill>
                <patternFill>
                  <bgColor theme="5" tint="0.39994506668294322"/>
                </patternFill>
              </fill>
            </x14:dxf>
          </x14:cfRule>
          <xm:sqref>C12:C14</xm:sqref>
        </x14:conditionalFormatting>
        <x14:conditionalFormatting xmlns:xm="http://schemas.microsoft.com/office/excel/2006/main">
          <x14:cfRule type="expression" priority="15" id="{CB4FB64D-E850-4A3E-9453-66F746131FD9}">
            <xm:f>'Validation Checks'!$C$27="FAIL"</xm:f>
            <x14:dxf>
              <fill>
                <patternFill>
                  <bgColor theme="5" tint="0.39994506668294322"/>
                </patternFill>
              </fill>
            </x14:dxf>
          </x14:cfRule>
          <xm:sqref>C9:D9</xm:sqref>
        </x14:conditionalFormatting>
        <x14:conditionalFormatting xmlns:xm="http://schemas.microsoft.com/office/excel/2006/main">
          <x14:cfRule type="expression" priority="14" id="{2299B00B-BBC7-437A-933F-F7134251CE22}">
            <xm:f>'Validation Checks'!$C$28="FAIL"</xm:f>
            <x14:dxf>
              <fill>
                <patternFill>
                  <bgColor theme="5" tint="0.39994506668294322"/>
                </patternFill>
              </fill>
            </x14:dxf>
          </x14:cfRule>
          <xm:sqref>C10:D10</xm:sqref>
        </x14:conditionalFormatting>
        <x14:conditionalFormatting xmlns:xm="http://schemas.microsoft.com/office/excel/2006/main">
          <x14:cfRule type="expression" priority="25" id="{B78B5B44-7028-4E53-AD92-4AD659C7E2D3}">
            <xm:f>'Validation Checks'!$C32="FAIL"</xm:f>
            <x14:dxf>
              <fill>
                <patternFill>
                  <bgColor theme="5" tint="0.39994506668294322"/>
                </patternFill>
              </fill>
            </x14:dxf>
          </x14:cfRule>
          <xm:sqref>C31:D32</xm:sqref>
        </x14:conditionalFormatting>
        <x14:conditionalFormatting xmlns:xm="http://schemas.microsoft.com/office/excel/2006/main">
          <x14:cfRule type="expression" priority="4" id="{00000000-000E-0000-0300-000004000000}">
            <xm:f>VLOOKUP('Section 1'!$N$5,'Branch Database'!$B:$F,5,)="YES"</xm:f>
            <x14:dxf>
              <fill>
                <patternFill>
                  <bgColor theme="6" tint="0.39994506668294322"/>
                </patternFill>
              </fill>
            </x14:dxf>
          </x14:cfRule>
          <xm:sqref>F23:F29 C31:D32 F31:F32</xm:sqref>
        </x14:conditionalFormatting>
        <x14:conditionalFormatting xmlns:xm="http://schemas.microsoft.com/office/excel/2006/main">
          <x14:cfRule type="expression" priority="11" id="{5A0ECC86-A9A0-4BB1-9AA9-5D4478899211}">
            <xm:f>'Validation Checks'!$C34="FAIL"</xm:f>
            <x14:dxf>
              <fill>
                <patternFill>
                  <bgColor theme="5" tint="0.39994506668294322"/>
                </patternFill>
              </fill>
            </x14:dxf>
          </x14:cfRule>
          <xm:sqref>J24:L25</xm:sqref>
        </x14:conditionalFormatting>
        <x14:conditionalFormatting xmlns:xm="http://schemas.microsoft.com/office/excel/2006/main">
          <x14:cfRule type="expression" priority="10" id="{8275606A-59F2-492D-8076-6305C87F3B3E}">
            <xm:f>'Validation Checks'!$C36="FAIL"</xm:f>
            <x14:dxf>
              <fill>
                <patternFill>
                  <bgColor theme="5" tint="0.39994506668294322"/>
                </patternFill>
              </fill>
            </x14:dxf>
          </x14:cfRule>
          <xm:sqref>J27:L28</xm:sqref>
        </x14:conditionalFormatting>
        <x14:conditionalFormatting xmlns:xm="http://schemas.microsoft.com/office/excel/2006/main">
          <x14:cfRule type="expression" priority="8" id="{AA14C9F5-7BB9-441C-86A4-EDD622B2167F}">
            <xm:f>'Validation Checks'!$C$38="FAIL"</xm:f>
            <x14:dxf>
              <fill>
                <patternFill>
                  <bgColor theme="5" tint="0.39994506668294322"/>
                </patternFill>
              </fill>
            </x14:dxf>
          </x14:cfRule>
          <xm:sqref>J32:L32</xm:sqref>
        </x14:conditionalFormatting>
        <x14:conditionalFormatting xmlns:xm="http://schemas.microsoft.com/office/excel/2006/main">
          <x14:cfRule type="expression" priority="12" id="{B78B5B44-7028-4E53-AD92-4AD659C7E2D3}">
            <xm:f>'Validation Checks'!$C39="FAIL"</xm:f>
            <x14:dxf>
              <fill>
                <patternFill>
                  <bgColor theme="5" tint="0.39994506668294322"/>
                </patternFill>
              </fill>
            </x14:dxf>
          </x14:cfRule>
          <xm:sqref>J40:L44 J45</xm:sqref>
        </x14:conditionalFormatting>
      </x14:conditionalFormattings>
    </ext>
    <ext xmlns:x14="http://schemas.microsoft.com/office/spreadsheetml/2009/9/main" uri="{CCE6A557-97BC-4b89-ADB6-D9C93CAAB3DF}">
      <x14:dataValidations xmlns:xm="http://schemas.microsoft.com/office/excel/2006/main" xWindow="264" yWindow="354" count="9">
        <x14:dataValidation type="custom" showInputMessage="1" showErrorMessage="1" errorTitle="Branch does not have a BPT" error="Per finance records this branch does not have a BPT and therefore this section should not be filled out. If this is not correct then please contact BranchAccounts." promptTitle="BPT rent paid" prompt="Include any rent paid out in relation to a BPT property in corporate trusteeship only, e.g. head lease payments." xr:uid="{5A5F9D14-6D70-465E-AFDB-C3C16F74CD2A}">
          <x14:formula1>
            <xm:f>VLOOKUP('Section 1'!$N$5,'Branch Database'!$B:$F,5,)="YES"</xm:f>
          </x14:formula1>
          <xm:sqref>F23</xm:sqref>
        </x14:dataValidation>
        <x14:dataValidation type="custom" showInputMessage="1" showErrorMessage="1" errorTitle="Branch does not have a BPT" error="Per finance records this branch does not have a BPT and therefore this section should not be filled out. If this is not correct then please contact BranchAccounts." promptTitle="BPT rates" prompt="Include any payments for business rates or council tax in relation to a BPT corporate trusteeship property only." xr:uid="{BA949FF6-0B27-4DC2-8E2A-4C908E775287}">
          <x14:formula1>
            <xm:f>VLOOKUP('Section 1'!$N$5,'Branch Database'!$B:$F,5,)="YES"</xm:f>
          </x14:formula1>
          <xm:sqref>F24</xm:sqref>
        </x14:dataValidation>
        <x14:dataValidation type="custom" showInputMessage="1" showErrorMessage="1" errorTitle="Branch does not have a BPT" error="Per finance records this branch does not have a BPT and therefore this section should not be filled out. If this is not correct then please contact BranchAccounts." promptTitle="BPT insurance" prompt="Include any amounts paid for insurance of BPT properties in corporate trusteeship only." xr:uid="{7514C1C3-D33C-4687-9702-4BCDF692BB03}">
          <x14:formula1>
            <xm:f>VLOOKUP('Section 1'!$N$5,'Branch Database'!$B:$F,5,)="YES"</xm:f>
          </x14:formula1>
          <xm:sqref>F25</xm:sqref>
        </x14:dataValidation>
        <x14:dataValidation type="custom" showInputMessage="1" showErrorMessage="1" errorTitle="Branch does not have a BPT" error="Per finance records this branch does not have a BPT and therefore this section should not be filled out. If this is not correct then please contact BranchAccounts." promptTitle="BPT utilities" prompt="Include any utility costs (electricity, gas, water, broadband etc) in relation to BPT properties in corporate trusteeship only." xr:uid="{B1547FC4-0F93-4B8D-A456-2AE64875E95C}">
          <x14:formula1>
            <xm:f>VLOOKUP('Section 1'!$N$5,'Branch Database'!$B:$F,5,)="YES"</xm:f>
          </x14:formula1>
          <xm:sqref>F26</xm:sqref>
        </x14:dataValidation>
        <x14:dataValidation type="custom" showInputMessage="1" showErrorMessage="1" errorTitle="Branch does not have a BPT" error="Per finance records this branch does not have a BPT and therefore this section should not be filled out. If this is not correct then please contact BranchAccounts." promptTitle="BPT repairs and maintenance" prompt="Include any costs relating to repairs and maintenance of BPT properties in corporate trusteeship only." xr:uid="{DD37E1EE-D8CB-4CB5-BCF1-6ED57A9C798F}">
          <x14:formula1>
            <xm:f>VLOOKUP('Section 1'!$N$5,'Branch Database'!$B:$F,5,)="YES"</xm:f>
          </x14:formula1>
          <xm:sqref>F27</xm:sqref>
        </x14:dataValidation>
        <x14:dataValidation type="custom" showInputMessage="1" showErrorMessage="1" errorTitle="Branch does not have a BPT" error="Per finance records this branch does not have a BPT and therefore this section should not be filled out. If this is not correct then please contact BranchAccounts." promptTitle="BPT cleaning and caretakers" prompt="Include cleaning and caretaker costs relating to BPT properties held in corporate trusteeship only." xr:uid="{A390EE21-9EA9-4E4D-B6BA-80EC2019F053}">
          <x14:formula1>
            <xm:f>VLOOKUP('Section 1'!$N$5,'Branch Database'!$B:$F,5,)="YES"</xm:f>
          </x14:formula1>
          <xm:sqref>F28</xm:sqref>
        </x14:dataValidation>
        <x14:dataValidation type="custom" showInputMessage="1" showErrorMessage="1" errorTitle="Branch does not have a BPT" error="Per finance records this branch does not have a BPT and therefore this section should not be filled out. If this is not correct then please contact BranchAccounts." promptTitle="BPT legal and professional fees" prompt="Include legal and professional fees relating to BPT properties held in corporate trusteeship only." xr:uid="{61722C6A-59F2-430A-A17B-08F9C0FC58F9}">
          <x14:formula1>
            <xm:f>VLOOKUP('Section 1'!$N$5,'Branch Database'!$B:$F,5,)="YES"</xm:f>
          </x14:formula1>
          <xm:sqref>F29</xm:sqref>
        </x14:dataValidation>
        <x14:dataValidation type="custom" showInputMessage="1" showErrorMessage="1" errorTitle="Branch does not have a BPT" error="Per finance records this branch does not have a BPT and therefore this section should not be filled out. If this is not correct then please contact BranchAccounts." promptTitle="BPT other" prompt="Use this line for any costs relating to BPT properties in corporate trusteeship which do not fall under one of the categories in lines 58-64 above. Please enter a brief description of the cost in the cell to the left." xr:uid="{1047CD43-4CD8-4DA7-A62F-93DF0E37DD5C}">
          <x14:formula1>
            <xm:f>VLOOKUP('Section 1'!$N$5,'Branch Database'!$B:$F,5,)="YES"</xm:f>
          </x14:formula1>
          <xm:sqref>F31:F32</xm:sqref>
        </x14:dataValidation>
        <x14:dataValidation type="custom" showInputMessage="1" showErrorMessage="1" errorTitle="Branch does not have a BPT" error="Per finance records this branch does not have a BPT and therefore this section should not be filled out. If this is not correct then please contact BranchAccounts." promptTitle="BPT other" prompt="Please enter a brief description of any expenditure reported on this line. Any costs included here should only relate to BPT properties in corporate trusteeship." xr:uid="{F2BD45CB-9A53-44C0-8746-B6FA37D3FD06}">
          <x14:formula1>
            <xm:f>VLOOKUP('Section 1'!$N$5,'Branch Database'!$B:$F,5,)="YES"</xm:f>
          </x14:formula1>
          <xm:sqref>C31:D32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pageSetUpPr fitToPage="1"/>
  </sheetPr>
  <dimension ref="A1:O113"/>
  <sheetViews>
    <sheetView topLeftCell="A2" zoomScale="85" zoomScaleNormal="85" workbookViewId="0">
      <selection activeCell="C38" sqref="C38:D38"/>
    </sheetView>
  </sheetViews>
  <sheetFormatPr defaultColWidth="9.109375" defaultRowHeight="15.6" x14ac:dyDescent="0.3"/>
  <cols>
    <col min="1" max="1" width="1.109375" style="11" customWidth="1"/>
    <col min="2" max="2" width="4.33203125" style="10" customWidth="1"/>
    <col min="3" max="3" width="14" style="10" customWidth="1"/>
    <col min="4" max="4" width="48.5546875" style="10" customWidth="1"/>
    <col min="5" max="5" width="1.44140625" style="10" customWidth="1"/>
    <col min="6" max="6" width="18" style="11" customWidth="1"/>
    <col min="7" max="7" width="0.88671875" style="11" customWidth="1"/>
    <col min="8" max="8" width="0.5546875" style="11" customWidth="1"/>
    <col min="9" max="9" width="4.44140625" style="10" bestFit="1" customWidth="1"/>
    <col min="10" max="10" width="14.88671875" style="10" customWidth="1"/>
    <col min="11" max="11" width="29.88671875" style="10" customWidth="1"/>
    <col min="12" max="12" width="22.109375" style="10" customWidth="1"/>
    <col min="13" max="13" width="0.5546875" style="10" customWidth="1"/>
    <col min="14" max="14" width="17.5546875" style="11" customWidth="1"/>
    <col min="15" max="15" width="0.88671875" style="11" customWidth="1"/>
    <col min="16" max="17" width="9.109375" style="11"/>
    <col min="18" max="18" width="50.109375" style="11" bestFit="1" customWidth="1"/>
    <col min="19" max="16384" width="9.109375" style="11"/>
  </cols>
  <sheetData>
    <row r="1" spans="1:15" ht="21" customHeight="1" x14ac:dyDescent="0.3">
      <c r="A1" s="19"/>
      <c r="B1" s="20"/>
      <c r="C1" s="20"/>
      <c r="D1" s="20"/>
      <c r="E1" s="20"/>
      <c r="F1" s="21"/>
      <c r="G1" s="21"/>
      <c r="H1" s="21"/>
      <c r="I1" s="20"/>
      <c r="J1" s="20"/>
      <c r="K1" s="20"/>
      <c r="L1" s="59"/>
      <c r="M1" s="20"/>
      <c r="N1" s="21"/>
      <c r="O1" s="22"/>
    </row>
    <row r="2" spans="1:15" ht="33.6" x14ac:dyDescent="0.65">
      <c r="A2" s="425" t="s">
        <v>127</v>
      </c>
      <c r="B2" s="417"/>
      <c r="C2" s="417"/>
      <c r="D2" s="417"/>
      <c r="E2" s="417"/>
      <c r="F2" s="417"/>
      <c r="G2" s="417"/>
      <c r="H2" s="417"/>
      <c r="I2" s="417"/>
      <c r="J2" s="417"/>
      <c r="K2" s="426"/>
      <c r="L2" s="442" t="s">
        <v>85</v>
      </c>
      <c r="M2" s="443"/>
      <c r="N2" s="68">
        <f>'Section 1'!N5</f>
        <v>0</v>
      </c>
      <c r="O2" s="24"/>
    </row>
    <row r="3" spans="1:15" ht="12" customHeight="1" x14ac:dyDescent="0.3">
      <c r="A3" s="25"/>
      <c r="B3" s="55"/>
      <c r="C3" s="55"/>
      <c r="D3" s="55"/>
      <c r="E3" s="55"/>
      <c r="F3" s="12"/>
      <c r="G3" s="12"/>
      <c r="H3" s="12"/>
      <c r="I3" s="55"/>
      <c r="J3" s="55"/>
      <c r="K3" s="55"/>
      <c r="L3" s="58"/>
      <c r="M3" s="55"/>
      <c r="N3" s="12"/>
      <c r="O3" s="31"/>
    </row>
    <row r="4" spans="1:15" ht="12" customHeight="1" x14ac:dyDescent="0.3">
      <c r="A4" s="32"/>
      <c r="B4" s="168"/>
      <c r="C4" s="168"/>
      <c r="D4" s="168"/>
      <c r="E4" s="168"/>
      <c r="F4" s="14"/>
      <c r="G4" s="14"/>
      <c r="H4" s="14"/>
      <c r="I4" s="168"/>
      <c r="J4" s="168"/>
      <c r="K4" s="168"/>
      <c r="L4" s="168"/>
      <c r="M4" s="168"/>
      <c r="N4" s="14"/>
      <c r="O4" s="33"/>
    </row>
    <row r="5" spans="1:15" ht="15.75" customHeight="1" x14ac:dyDescent="0.3">
      <c r="A5" s="23"/>
      <c r="B5" s="451" t="s">
        <v>128</v>
      </c>
      <c r="C5" s="451"/>
      <c r="D5" s="451"/>
      <c r="E5" s="451"/>
      <c r="F5" s="451"/>
      <c r="G5" s="451"/>
      <c r="H5" s="451"/>
      <c r="I5" s="451"/>
      <c r="J5" s="451"/>
      <c r="K5" s="451"/>
      <c r="L5" s="451"/>
      <c r="M5" s="451"/>
      <c r="N5" s="451"/>
      <c r="O5" s="24"/>
    </row>
    <row r="6" spans="1:15" ht="15.75" customHeight="1" x14ac:dyDescent="0.3">
      <c r="A6" s="23"/>
      <c r="B6" s="451"/>
      <c r="C6" s="451"/>
      <c r="D6" s="451"/>
      <c r="E6" s="451"/>
      <c r="F6" s="451"/>
      <c r="G6" s="451"/>
      <c r="H6" s="451"/>
      <c r="I6" s="451"/>
      <c r="J6" s="451"/>
      <c r="K6" s="451"/>
      <c r="L6" s="451"/>
      <c r="M6" s="451"/>
      <c r="N6" s="451"/>
      <c r="O6" s="24"/>
    </row>
    <row r="7" spans="1:15" ht="15.75" customHeight="1" x14ac:dyDescent="0.3">
      <c r="A7" s="23"/>
      <c r="B7" s="451"/>
      <c r="C7" s="451"/>
      <c r="D7" s="451"/>
      <c r="E7" s="451"/>
      <c r="F7" s="451"/>
      <c r="G7" s="451"/>
      <c r="H7" s="451"/>
      <c r="I7" s="451"/>
      <c r="J7" s="451"/>
      <c r="K7" s="451"/>
      <c r="L7" s="451"/>
      <c r="M7" s="451"/>
      <c r="N7" s="451"/>
      <c r="O7" s="24"/>
    </row>
    <row r="8" spans="1:15" ht="15.75" customHeight="1" x14ac:dyDescent="0.3">
      <c r="A8" s="23"/>
      <c r="B8" s="451"/>
      <c r="C8" s="451"/>
      <c r="D8" s="451"/>
      <c r="E8" s="451"/>
      <c r="F8" s="451"/>
      <c r="G8" s="451"/>
      <c r="H8" s="451"/>
      <c r="I8" s="451"/>
      <c r="J8" s="451"/>
      <c r="K8" s="451"/>
      <c r="L8" s="451"/>
      <c r="M8" s="451"/>
      <c r="N8" s="451"/>
      <c r="O8" s="24"/>
    </row>
    <row r="9" spans="1:15" ht="8.25" customHeight="1" x14ac:dyDescent="0.3">
      <c r="A9" s="23"/>
      <c r="O9" s="24"/>
    </row>
    <row r="10" spans="1:15" ht="15.75" customHeight="1" x14ac:dyDescent="0.3">
      <c r="A10" s="23"/>
      <c r="B10" s="423" t="s">
        <v>129</v>
      </c>
      <c r="C10" s="423"/>
      <c r="D10" s="423"/>
      <c r="E10" s="423"/>
      <c r="F10" s="423"/>
      <c r="G10" s="423"/>
      <c r="H10" s="423"/>
      <c r="I10" s="423"/>
      <c r="J10" s="423"/>
      <c r="K10" s="423"/>
      <c r="L10" s="423"/>
      <c r="M10" s="423"/>
      <c r="N10" s="423"/>
      <c r="O10" s="24"/>
    </row>
    <row r="11" spans="1:15" ht="8.25" customHeight="1" x14ac:dyDescent="0.3">
      <c r="A11" s="23"/>
      <c r="O11" s="24"/>
    </row>
    <row r="12" spans="1:15" ht="15.75" customHeight="1" x14ac:dyDescent="0.3">
      <c r="A12" s="23"/>
      <c r="B12" s="451" t="s">
        <v>130</v>
      </c>
      <c r="C12" s="451"/>
      <c r="D12" s="451"/>
      <c r="E12" s="451"/>
      <c r="F12" s="451"/>
      <c r="G12" s="451"/>
      <c r="H12" s="451"/>
      <c r="I12" s="451"/>
      <c r="J12" s="451"/>
      <c r="K12" s="451"/>
      <c r="L12" s="451"/>
      <c r="M12" s="451"/>
      <c r="N12" s="451"/>
      <c r="O12" s="24"/>
    </row>
    <row r="13" spans="1:15" ht="8.25" customHeight="1" x14ac:dyDescent="0.3">
      <c r="A13" s="25"/>
      <c r="B13" s="55"/>
      <c r="C13" s="55"/>
      <c r="D13" s="55"/>
      <c r="E13" s="55"/>
      <c r="F13" s="12"/>
      <c r="G13" s="12"/>
      <c r="H13" s="12"/>
      <c r="I13" s="55"/>
      <c r="J13" s="55"/>
      <c r="K13" s="55"/>
      <c r="L13" s="55"/>
      <c r="M13" s="55"/>
      <c r="N13" s="12"/>
      <c r="O13" s="31"/>
    </row>
    <row r="14" spans="1:15" ht="12" customHeight="1" x14ac:dyDescent="0.3">
      <c r="A14" s="32"/>
      <c r="B14" s="168"/>
      <c r="C14" s="168"/>
      <c r="D14" s="168"/>
      <c r="E14" s="168"/>
      <c r="F14" s="14"/>
      <c r="G14" s="15"/>
      <c r="H14" s="13"/>
      <c r="I14" s="168"/>
      <c r="J14" s="168"/>
      <c r="K14" s="168"/>
      <c r="L14" s="168"/>
      <c r="M14" s="168"/>
      <c r="N14" s="14"/>
      <c r="O14" s="33"/>
    </row>
    <row r="15" spans="1:15" ht="18.75" customHeight="1" x14ac:dyDescent="0.3">
      <c r="A15" s="23"/>
      <c r="C15" s="282" t="s">
        <v>131</v>
      </c>
      <c r="D15" s="448"/>
      <c r="E15" s="448"/>
      <c r="F15" s="448"/>
      <c r="G15" s="17"/>
      <c r="H15" s="16"/>
      <c r="J15" s="282" t="s">
        <v>131</v>
      </c>
      <c r="K15" s="448"/>
      <c r="L15" s="448"/>
      <c r="M15" s="448"/>
      <c r="N15" s="448"/>
      <c r="O15" s="24"/>
    </row>
    <row r="16" spans="1:15" ht="8.25" customHeight="1" x14ac:dyDescent="0.3">
      <c r="A16" s="23"/>
      <c r="G16" s="17"/>
      <c r="H16" s="16"/>
      <c r="N16" s="10"/>
      <c r="O16" s="24"/>
    </row>
    <row r="17" spans="1:15" ht="18.75" customHeight="1" x14ac:dyDescent="0.3">
      <c r="A17" s="23"/>
      <c r="C17" s="423" t="s">
        <v>132</v>
      </c>
      <c r="D17" s="423"/>
      <c r="E17" s="423"/>
      <c r="F17" s="423"/>
      <c r="G17" s="17"/>
      <c r="H17" s="16"/>
      <c r="J17" s="423" t="s">
        <v>132</v>
      </c>
      <c r="K17" s="423"/>
      <c r="L17" s="423"/>
      <c r="N17" s="10"/>
      <c r="O17" s="24"/>
    </row>
    <row r="18" spans="1:15" ht="18.75" customHeight="1" x14ac:dyDescent="0.3">
      <c r="A18" s="23"/>
      <c r="C18" s="449"/>
      <c r="D18" s="449"/>
      <c r="E18" s="449"/>
      <c r="F18" s="449"/>
      <c r="G18" s="17"/>
      <c r="H18" s="16"/>
      <c r="J18" s="449"/>
      <c r="K18" s="449"/>
      <c r="L18" s="449"/>
      <c r="M18" s="449"/>
      <c r="N18" s="449"/>
      <c r="O18" s="24"/>
    </row>
    <row r="19" spans="1:15" ht="18.75" customHeight="1" x14ac:dyDescent="0.3">
      <c r="A19" s="23"/>
      <c r="C19" s="449"/>
      <c r="D19" s="449"/>
      <c r="E19" s="449"/>
      <c r="F19" s="449"/>
      <c r="G19" s="17"/>
      <c r="H19" s="16"/>
      <c r="J19" s="449"/>
      <c r="K19" s="449"/>
      <c r="L19" s="449"/>
      <c r="M19" s="449"/>
      <c r="N19" s="449"/>
      <c r="O19" s="24"/>
    </row>
    <row r="20" spans="1:15" ht="18.75" customHeight="1" x14ac:dyDescent="0.3">
      <c r="A20" s="23"/>
      <c r="C20" s="450"/>
      <c r="D20" s="450"/>
      <c r="E20" s="450"/>
      <c r="F20" s="450"/>
      <c r="G20" s="17"/>
      <c r="H20" s="16"/>
      <c r="J20" s="450"/>
      <c r="K20" s="450"/>
      <c r="L20" s="450"/>
      <c r="M20" s="450"/>
      <c r="N20" s="450"/>
      <c r="O20" s="24"/>
    </row>
    <row r="21" spans="1:15" ht="8.25" customHeight="1" x14ac:dyDescent="0.3">
      <c r="A21" s="23"/>
      <c r="F21" s="10"/>
      <c r="G21" s="17"/>
      <c r="H21" s="16"/>
      <c r="N21" s="10"/>
      <c r="O21" s="24"/>
    </row>
    <row r="22" spans="1:15" ht="18.75" customHeight="1" x14ac:dyDescent="0.3">
      <c r="A22" s="23"/>
      <c r="B22" s="313">
        <v>96</v>
      </c>
      <c r="C22" s="405" t="s">
        <v>7113</v>
      </c>
      <c r="D22" s="405"/>
      <c r="E22" s="282"/>
      <c r="F22" s="164"/>
      <c r="G22" s="17"/>
      <c r="H22" s="16"/>
      <c r="I22" s="313">
        <v>108</v>
      </c>
      <c r="J22" s="405" t="s">
        <v>7113</v>
      </c>
      <c r="K22" s="405"/>
      <c r="L22" s="405"/>
      <c r="M22" s="282"/>
      <c r="N22" s="164"/>
      <c r="O22" s="24"/>
    </row>
    <row r="23" spans="1:15" ht="8.25" customHeight="1" x14ac:dyDescent="0.3">
      <c r="A23" s="23"/>
      <c r="B23" s="314"/>
      <c r="F23" s="37"/>
      <c r="G23" s="17"/>
      <c r="H23" s="16"/>
      <c r="I23" s="314"/>
      <c r="N23" s="37"/>
      <c r="O23" s="24"/>
    </row>
    <row r="24" spans="1:15" ht="18.75" customHeight="1" x14ac:dyDescent="0.3">
      <c r="A24" s="23"/>
      <c r="B24" s="314"/>
      <c r="C24" s="405" t="s">
        <v>133</v>
      </c>
      <c r="D24" s="405"/>
      <c r="E24" s="282"/>
      <c r="F24" s="37"/>
      <c r="G24" s="17"/>
      <c r="H24" s="16"/>
      <c r="I24" s="314"/>
      <c r="J24" s="405" t="s">
        <v>134</v>
      </c>
      <c r="K24" s="405"/>
      <c r="L24" s="405"/>
      <c r="M24" s="282"/>
      <c r="N24" s="37"/>
      <c r="O24" s="24"/>
    </row>
    <row r="25" spans="1:15" ht="18.75" customHeight="1" x14ac:dyDescent="0.3">
      <c r="A25" s="23"/>
      <c r="B25" s="314"/>
      <c r="C25" s="405" t="s">
        <v>135</v>
      </c>
      <c r="D25" s="405"/>
      <c r="E25" s="282"/>
      <c r="F25" s="37"/>
      <c r="G25" s="17"/>
      <c r="H25" s="16"/>
      <c r="I25" s="314"/>
      <c r="J25" s="405" t="s">
        <v>135</v>
      </c>
      <c r="K25" s="405"/>
      <c r="L25" s="405"/>
      <c r="M25" s="282"/>
      <c r="N25" s="37"/>
      <c r="O25" s="24"/>
    </row>
    <row r="26" spans="1:15" ht="18.75" customHeight="1" x14ac:dyDescent="0.3">
      <c r="A26" s="23"/>
      <c r="B26" s="314">
        <v>97</v>
      </c>
      <c r="C26" s="448"/>
      <c r="D26" s="448"/>
      <c r="F26" s="164"/>
      <c r="G26" s="17"/>
      <c r="H26" s="16"/>
      <c r="I26" s="314">
        <v>109</v>
      </c>
      <c r="J26" s="448"/>
      <c r="K26" s="448"/>
      <c r="L26" s="448"/>
      <c r="N26" s="164"/>
      <c r="O26" s="24"/>
    </row>
    <row r="27" spans="1:15" ht="18.75" customHeight="1" x14ac:dyDescent="0.3">
      <c r="A27" s="23"/>
      <c r="B27" s="314">
        <v>98</v>
      </c>
      <c r="C27" s="445"/>
      <c r="D27" s="445"/>
      <c r="F27" s="145"/>
      <c r="G27" s="17"/>
      <c r="H27" s="16"/>
      <c r="I27" s="314">
        <v>110</v>
      </c>
      <c r="J27" s="445"/>
      <c r="K27" s="445"/>
      <c r="L27" s="445"/>
      <c r="N27" s="145"/>
      <c r="O27" s="24"/>
    </row>
    <row r="28" spans="1:15" ht="18.75" customHeight="1" x14ac:dyDescent="0.3">
      <c r="A28" s="23"/>
      <c r="B28" s="314">
        <v>99</v>
      </c>
      <c r="C28" s="445"/>
      <c r="D28" s="445"/>
      <c r="F28" s="145"/>
      <c r="G28" s="17"/>
      <c r="H28" s="16"/>
      <c r="I28" s="314">
        <v>111</v>
      </c>
      <c r="J28" s="445"/>
      <c r="K28" s="445"/>
      <c r="L28" s="445"/>
      <c r="N28" s="145"/>
      <c r="O28" s="24"/>
    </row>
    <row r="29" spans="1:15" ht="18.75" customHeight="1" thickBot="1" x14ac:dyDescent="0.35">
      <c r="A29" s="23"/>
      <c r="B29" s="313">
        <v>100</v>
      </c>
      <c r="C29" s="436" t="s">
        <v>136</v>
      </c>
      <c r="D29" s="436"/>
      <c r="E29" s="282"/>
      <c r="F29" s="38">
        <f>SUM(F26:F28)</f>
        <v>0</v>
      </c>
      <c r="G29" s="17"/>
      <c r="H29" s="16"/>
      <c r="I29" s="313">
        <v>112</v>
      </c>
      <c r="J29" s="446" t="s">
        <v>137</v>
      </c>
      <c r="K29" s="446"/>
      <c r="L29" s="446"/>
      <c r="M29" s="282"/>
      <c r="N29" s="38">
        <f>SUM(N26:N28)</f>
        <v>0</v>
      </c>
      <c r="O29" s="24"/>
    </row>
    <row r="30" spans="1:15" ht="8.25" customHeight="1" thickTop="1" x14ac:dyDescent="0.3">
      <c r="A30" s="23"/>
      <c r="B30" s="314"/>
      <c r="F30" s="37"/>
      <c r="G30" s="17"/>
      <c r="H30" s="16"/>
      <c r="I30" s="314"/>
      <c r="N30" s="37"/>
      <c r="O30" s="24"/>
    </row>
    <row r="31" spans="1:15" ht="18.75" customHeight="1" x14ac:dyDescent="0.3">
      <c r="A31" s="23"/>
      <c r="B31" s="314"/>
      <c r="C31" s="405" t="s">
        <v>138</v>
      </c>
      <c r="D31" s="405"/>
      <c r="E31" s="282"/>
      <c r="F31" s="37"/>
      <c r="G31" s="17"/>
      <c r="H31" s="16"/>
      <c r="I31" s="314"/>
      <c r="J31" s="405" t="s">
        <v>138</v>
      </c>
      <c r="K31" s="405"/>
      <c r="L31" s="405"/>
      <c r="M31" s="282"/>
      <c r="N31" s="37"/>
      <c r="O31" s="24"/>
    </row>
    <row r="32" spans="1:15" ht="18.75" customHeight="1" x14ac:dyDescent="0.3">
      <c r="A32" s="23"/>
      <c r="B32" s="314"/>
      <c r="C32" s="405" t="s">
        <v>139</v>
      </c>
      <c r="D32" s="405"/>
      <c r="E32" s="282"/>
      <c r="F32" s="37"/>
      <c r="G32" s="17"/>
      <c r="H32" s="16"/>
      <c r="I32" s="314"/>
      <c r="J32" s="405" t="s">
        <v>139</v>
      </c>
      <c r="K32" s="405"/>
      <c r="L32" s="405"/>
      <c r="M32" s="282"/>
      <c r="N32" s="37"/>
      <c r="O32" s="24"/>
    </row>
    <row r="33" spans="1:15" ht="18.75" customHeight="1" x14ac:dyDescent="0.3">
      <c r="A33" s="23"/>
      <c r="B33" s="314">
        <v>101</v>
      </c>
      <c r="C33" s="448"/>
      <c r="D33" s="448"/>
      <c r="F33" s="164"/>
      <c r="G33" s="17"/>
      <c r="H33" s="16"/>
      <c r="I33" s="314">
        <v>113</v>
      </c>
      <c r="J33" s="448"/>
      <c r="K33" s="448"/>
      <c r="L33" s="448"/>
      <c r="N33" s="164"/>
      <c r="O33" s="24"/>
    </row>
    <row r="34" spans="1:15" ht="18.75" customHeight="1" x14ac:dyDescent="0.3">
      <c r="A34" s="23"/>
      <c r="B34" s="314">
        <v>102</v>
      </c>
      <c r="C34" s="445"/>
      <c r="D34" s="445"/>
      <c r="F34" s="145"/>
      <c r="G34" s="17"/>
      <c r="H34" s="16"/>
      <c r="I34" s="314">
        <v>114</v>
      </c>
      <c r="J34" s="445"/>
      <c r="K34" s="445"/>
      <c r="L34" s="445"/>
      <c r="N34" s="145"/>
      <c r="O34" s="24"/>
    </row>
    <row r="35" spans="1:15" ht="18.75" customHeight="1" x14ac:dyDescent="0.3">
      <c r="A35" s="23"/>
      <c r="B35" s="314">
        <v>103</v>
      </c>
      <c r="C35" s="445"/>
      <c r="D35" s="445"/>
      <c r="F35" s="145"/>
      <c r="G35" s="17"/>
      <c r="H35" s="16"/>
      <c r="I35" s="314">
        <v>115</v>
      </c>
      <c r="J35" s="445"/>
      <c r="K35" s="445"/>
      <c r="L35" s="445"/>
      <c r="N35" s="145"/>
      <c r="O35" s="24"/>
    </row>
    <row r="36" spans="1:15" ht="18.75" customHeight="1" x14ac:dyDescent="0.3">
      <c r="A36" s="23"/>
      <c r="B36" s="314">
        <v>104</v>
      </c>
      <c r="C36" s="445"/>
      <c r="D36" s="445"/>
      <c r="F36" s="145"/>
      <c r="G36" s="17"/>
      <c r="H36" s="16"/>
      <c r="I36" s="314">
        <v>116</v>
      </c>
      <c r="J36" s="445"/>
      <c r="K36" s="445"/>
      <c r="L36" s="445"/>
      <c r="N36" s="145"/>
      <c r="O36" s="24"/>
    </row>
    <row r="37" spans="1:15" ht="18.75" customHeight="1" x14ac:dyDescent="0.3">
      <c r="A37" s="23"/>
      <c r="B37" s="314">
        <v>105</v>
      </c>
      <c r="C37" s="445"/>
      <c r="D37" s="445"/>
      <c r="F37" s="145"/>
      <c r="G37" s="17"/>
      <c r="H37" s="16"/>
      <c r="I37" s="314">
        <v>117</v>
      </c>
      <c r="J37" s="445"/>
      <c r="K37" s="445"/>
      <c r="L37" s="445"/>
      <c r="N37" s="145"/>
      <c r="O37" s="24"/>
    </row>
    <row r="38" spans="1:15" ht="18.75" customHeight="1" thickBot="1" x14ac:dyDescent="0.35">
      <c r="A38" s="23"/>
      <c r="B38" s="313">
        <v>106</v>
      </c>
      <c r="C38" s="436" t="s">
        <v>140</v>
      </c>
      <c r="D38" s="436"/>
      <c r="E38" s="282"/>
      <c r="F38" s="38">
        <f>SUM(F33:F37)</f>
        <v>0</v>
      </c>
      <c r="G38" s="17"/>
      <c r="H38" s="16"/>
      <c r="I38" s="313">
        <v>118</v>
      </c>
      <c r="J38" s="446" t="s">
        <v>141</v>
      </c>
      <c r="K38" s="446"/>
      <c r="L38" s="446"/>
      <c r="M38" s="282"/>
      <c r="N38" s="38">
        <f>SUM(N33:N37)</f>
        <v>0</v>
      </c>
      <c r="O38" s="24"/>
    </row>
    <row r="39" spans="1:15" ht="8.25" customHeight="1" thickTop="1" x14ac:dyDescent="0.3">
      <c r="A39" s="23"/>
      <c r="B39" s="314"/>
      <c r="F39" s="37"/>
      <c r="G39" s="17"/>
      <c r="H39" s="16"/>
      <c r="I39" s="314"/>
      <c r="N39" s="37"/>
      <c r="O39" s="24"/>
    </row>
    <row r="40" spans="1:15" ht="18.75" customHeight="1" thickBot="1" x14ac:dyDescent="0.35">
      <c r="A40" s="23"/>
      <c r="B40" s="313">
        <v>107</v>
      </c>
      <c r="C40" s="405" t="s">
        <v>7114</v>
      </c>
      <c r="D40" s="405"/>
      <c r="E40" s="282"/>
      <c r="F40" s="165">
        <f>F22+F29-F38</f>
        <v>0</v>
      </c>
      <c r="G40" s="17"/>
      <c r="H40" s="16"/>
      <c r="I40" s="313">
        <v>119</v>
      </c>
      <c r="J40" s="447" t="s">
        <v>7115</v>
      </c>
      <c r="K40" s="447"/>
      <c r="L40" s="447"/>
      <c r="M40" s="282"/>
      <c r="N40" s="165">
        <f>N22+N29-N38</f>
        <v>0</v>
      </c>
      <c r="O40" s="24"/>
    </row>
    <row r="41" spans="1:15" ht="12" customHeight="1" thickTop="1" thickBot="1" x14ac:dyDescent="0.35">
      <c r="A41" s="26"/>
      <c r="B41" s="27"/>
      <c r="C41" s="27"/>
      <c r="D41" s="27"/>
      <c r="E41" s="27"/>
      <c r="F41" s="28"/>
      <c r="G41" s="29"/>
      <c r="H41" s="34"/>
      <c r="I41" s="27"/>
      <c r="J41" s="27"/>
      <c r="K41" s="27"/>
      <c r="L41" s="27"/>
      <c r="M41" s="27"/>
      <c r="N41" s="28"/>
      <c r="O41" s="30"/>
    </row>
    <row r="42" spans="1:15" ht="18.75" customHeight="1" x14ac:dyDescent="0.3"/>
    <row r="43" spans="1:15" ht="18.75" customHeight="1" x14ac:dyDescent="0.3"/>
    <row r="44" spans="1:15" ht="18.75" customHeight="1" x14ac:dyDescent="0.3"/>
    <row r="45" spans="1:15" ht="18.75" customHeight="1" x14ac:dyDescent="0.3"/>
    <row r="46" spans="1:15" ht="18.75" customHeight="1" x14ac:dyDescent="0.3"/>
    <row r="47" spans="1:15" ht="18.75" customHeight="1" x14ac:dyDescent="0.3"/>
    <row r="48" spans="1:15" ht="18.75" customHeight="1" x14ac:dyDescent="0.3"/>
    <row r="49" spans="2:13" ht="18.75" customHeight="1" x14ac:dyDescent="0.3"/>
    <row r="50" spans="2:13" ht="18.75" customHeight="1" x14ac:dyDescent="0.3"/>
    <row r="51" spans="2:13" ht="18.75" customHeight="1" x14ac:dyDescent="0.3"/>
    <row r="52" spans="2:13" ht="18.75" customHeight="1" x14ac:dyDescent="0.3"/>
    <row r="53" spans="2:13" ht="18.75" customHeight="1" x14ac:dyDescent="0.3"/>
    <row r="54" spans="2:13" ht="18.75" customHeight="1" x14ac:dyDescent="0.3"/>
    <row r="55" spans="2:13" ht="18.75" customHeight="1" x14ac:dyDescent="0.3"/>
    <row r="56" spans="2:13" ht="18.75" customHeight="1" x14ac:dyDescent="0.3">
      <c r="B56" s="11"/>
      <c r="C56" s="11"/>
      <c r="D56" s="11"/>
      <c r="E56" s="11"/>
      <c r="I56" s="11"/>
      <c r="J56" s="11"/>
      <c r="K56" s="11"/>
      <c r="L56" s="11"/>
      <c r="M56" s="11"/>
    </row>
    <row r="57" spans="2:13" ht="18.75" customHeight="1" x14ac:dyDescent="0.3">
      <c r="B57" s="11"/>
      <c r="C57" s="11"/>
      <c r="D57" s="11"/>
      <c r="E57" s="11"/>
      <c r="I57" s="11"/>
      <c r="J57" s="11"/>
      <c r="K57" s="11"/>
      <c r="L57" s="11"/>
      <c r="M57" s="11"/>
    </row>
    <row r="58" spans="2:13" ht="18.75" customHeight="1" x14ac:dyDescent="0.3">
      <c r="B58" s="11"/>
      <c r="C58" s="11"/>
      <c r="D58" s="11"/>
      <c r="E58" s="11"/>
      <c r="I58" s="11"/>
      <c r="J58" s="11"/>
      <c r="K58" s="11"/>
      <c r="L58" s="11"/>
      <c r="M58" s="11"/>
    </row>
    <row r="59" spans="2:13" ht="18.75" customHeight="1" x14ac:dyDescent="0.3">
      <c r="B59" s="11"/>
      <c r="C59" s="11"/>
      <c r="D59" s="11"/>
      <c r="E59" s="11"/>
      <c r="I59" s="11"/>
      <c r="J59" s="11"/>
      <c r="K59" s="11"/>
      <c r="L59" s="11"/>
      <c r="M59" s="11"/>
    </row>
    <row r="60" spans="2:13" ht="18.75" customHeight="1" x14ac:dyDescent="0.3">
      <c r="B60" s="11"/>
      <c r="C60" s="11"/>
      <c r="D60" s="11"/>
      <c r="E60" s="11"/>
      <c r="I60" s="11"/>
      <c r="J60" s="11"/>
      <c r="K60" s="11"/>
      <c r="L60" s="11"/>
      <c r="M60" s="11"/>
    </row>
    <row r="61" spans="2:13" ht="18.75" customHeight="1" x14ac:dyDescent="0.3">
      <c r="B61" s="11"/>
      <c r="C61" s="11"/>
      <c r="D61" s="11"/>
      <c r="E61" s="11"/>
      <c r="I61" s="11"/>
      <c r="J61" s="11"/>
      <c r="K61" s="11"/>
      <c r="L61" s="11"/>
      <c r="M61" s="11"/>
    </row>
    <row r="62" spans="2:13" ht="18.75" customHeight="1" x14ac:dyDescent="0.3">
      <c r="B62" s="11"/>
      <c r="C62" s="11"/>
      <c r="D62" s="11"/>
      <c r="E62" s="11"/>
      <c r="I62" s="11"/>
      <c r="J62" s="11"/>
      <c r="K62" s="11"/>
      <c r="L62" s="11"/>
      <c r="M62" s="11"/>
    </row>
    <row r="63" spans="2:13" ht="18.75" customHeight="1" x14ac:dyDescent="0.3">
      <c r="B63" s="11"/>
      <c r="C63" s="11"/>
      <c r="D63" s="11"/>
      <c r="E63" s="11"/>
      <c r="I63" s="11"/>
      <c r="J63" s="11"/>
      <c r="K63" s="11"/>
      <c r="L63" s="11"/>
      <c r="M63" s="11"/>
    </row>
    <row r="64" spans="2:13" ht="18.75" customHeight="1" x14ac:dyDescent="0.3">
      <c r="B64" s="11"/>
      <c r="C64" s="11"/>
      <c r="D64" s="11"/>
      <c r="E64" s="11"/>
      <c r="I64" s="11"/>
      <c r="J64" s="11"/>
      <c r="K64" s="11"/>
      <c r="L64" s="11"/>
      <c r="M64" s="11"/>
    </row>
    <row r="65" s="11" customFormat="1" ht="18.75" customHeight="1" x14ac:dyDescent="0.3"/>
    <row r="66" s="11" customFormat="1" ht="18.75" customHeight="1" x14ac:dyDescent="0.3"/>
    <row r="67" s="11" customFormat="1" ht="18.75" customHeight="1" x14ac:dyDescent="0.3"/>
    <row r="68" s="11" customFormat="1" ht="18.75" customHeight="1" x14ac:dyDescent="0.3"/>
    <row r="69" s="11" customFormat="1" ht="18.75" customHeight="1" x14ac:dyDescent="0.3"/>
    <row r="70" s="11" customFormat="1" ht="18.75" customHeight="1" x14ac:dyDescent="0.3"/>
    <row r="71" s="11" customFormat="1" ht="18.75" customHeight="1" x14ac:dyDescent="0.3"/>
    <row r="72" s="11" customFormat="1" ht="18.75" customHeight="1" x14ac:dyDescent="0.3"/>
    <row r="73" s="11" customFormat="1" ht="18.75" customHeight="1" x14ac:dyDescent="0.3"/>
    <row r="74" s="11" customFormat="1" ht="18.75" customHeight="1" x14ac:dyDescent="0.3"/>
    <row r="75" s="11" customFormat="1" ht="18.75" customHeight="1" x14ac:dyDescent="0.3"/>
    <row r="76" s="11" customFormat="1" ht="18.75" customHeight="1" x14ac:dyDescent="0.3"/>
    <row r="77" s="11" customFormat="1" ht="18.75" customHeight="1" x14ac:dyDescent="0.3"/>
    <row r="78" s="11" customFormat="1" ht="18.75" customHeight="1" x14ac:dyDescent="0.3"/>
    <row r="79" s="11" customFormat="1" ht="18.75" customHeight="1" x14ac:dyDescent="0.3"/>
    <row r="80" s="11" customFormat="1" ht="18.75" customHeight="1" x14ac:dyDescent="0.3"/>
    <row r="81" s="11" customFormat="1" ht="18.75" customHeight="1" x14ac:dyDescent="0.3"/>
    <row r="82" s="11" customFormat="1" ht="18.75" customHeight="1" x14ac:dyDescent="0.3"/>
    <row r="83" s="11" customFormat="1" ht="18.75" customHeight="1" x14ac:dyDescent="0.3"/>
    <row r="84" s="11" customFormat="1" ht="18.75" customHeight="1" x14ac:dyDescent="0.3"/>
    <row r="85" s="11" customFormat="1" ht="18.75" customHeight="1" x14ac:dyDescent="0.3"/>
    <row r="86" s="11" customFormat="1" ht="18.75" customHeight="1" x14ac:dyDescent="0.3"/>
    <row r="87" s="11" customFormat="1" ht="18.75" customHeight="1" x14ac:dyDescent="0.3"/>
    <row r="88" s="11" customFormat="1" ht="18.75" customHeight="1" x14ac:dyDescent="0.3"/>
    <row r="89" s="11" customFormat="1" ht="18.75" customHeight="1" x14ac:dyDescent="0.3"/>
    <row r="90" s="11" customFormat="1" ht="18.75" customHeight="1" x14ac:dyDescent="0.3"/>
    <row r="91" s="11" customFormat="1" ht="18.75" customHeight="1" x14ac:dyDescent="0.3"/>
    <row r="92" s="11" customFormat="1" ht="18.75" customHeight="1" x14ac:dyDescent="0.3"/>
    <row r="93" s="11" customFormat="1" ht="18.75" customHeight="1" x14ac:dyDescent="0.3"/>
    <row r="94" s="11" customFormat="1" ht="18.75" customHeight="1" x14ac:dyDescent="0.3"/>
    <row r="95" s="11" customFormat="1" ht="18.75" customHeight="1" x14ac:dyDescent="0.3"/>
    <row r="96" s="11" customFormat="1" ht="18.75" customHeight="1" x14ac:dyDescent="0.3"/>
    <row r="97" s="11" customFormat="1" ht="18.75" customHeight="1" x14ac:dyDescent="0.3"/>
    <row r="98" s="11" customFormat="1" ht="18.75" customHeight="1" x14ac:dyDescent="0.3"/>
    <row r="99" s="11" customFormat="1" ht="18.75" customHeight="1" x14ac:dyDescent="0.3"/>
    <row r="100" s="11" customFormat="1" ht="18.75" customHeight="1" x14ac:dyDescent="0.3"/>
    <row r="101" s="11" customFormat="1" ht="18.75" customHeight="1" x14ac:dyDescent="0.3"/>
    <row r="102" s="11" customFormat="1" ht="18.75" customHeight="1" x14ac:dyDescent="0.3"/>
    <row r="103" s="11" customFormat="1" ht="18.75" customHeight="1" x14ac:dyDescent="0.3"/>
    <row r="104" s="11" customFormat="1" ht="18.75" customHeight="1" x14ac:dyDescent="0.3"/>
    <row r="105" s="11" customFormat="1" ht="18.75" customHeight="1" x14ac:dyDescent="0.3"/>
    <row r="106" s="11" customFormat="1" ht="18.75" customHeight="1" x14ac:dyDescent="0.3"/>
    <row r="107" s="11" customFormat="1" ht="18.75" customHeight="1" x14ac:dyDescent="0.3"/>
    <row r="108" s="11" customFormat="1" ht="18.75" customHeight="1" x14ac:dyDescent="0.3"/>
    <row r="109" s="11" customFormat="1" ht="18.75" customHeight="1" x14ac:dyDescent="0.3"/>
    <row r="110" s="11" customFormat="1" ht="18.75" customHeight="1" x14ac:dyDescent="0.3"/>
    <row r="111" s="11" customFormat="1" ht="18.75" customHeight="1" x14ac:dyDescent="0.3"/>
    <row r="112" s="11" customFormat="1" ht="18.75" customHeight="1" x14ac:dyDescent="0.3"/>
    <row r="113" s="11" customFormat="1" ht="18.75" customHeight="1" x14ac:dyDescent="0.3"/>
  </sheetData>
  <sheetProtection algorithmName="SHA-512" hashValue="y4kYW6NJNidlJTXo8CgCdT3Up6pbUMlAAx1dZKEGv89q7yFNX04mmPu8JcnoCu6m70DEY+BPmzGe0EOF34varQ==" saltValue="becwIw2wzQaCTVikeh0xAw==" spinCount="100000" sheet="1" objects="1" scenarios="1"/>
  <mergeCells count="43">
    <mergeCell ref="B5:N8"/>
    <mergeCell ref="B10:N10"/>
    <mergeCell ref="B12:N12"/>
    <mergeCell ref="L2:M2"/>
    <mergeCell ref="A2:K2"/>
    <mergeCell ref="C22:D22"/>
    <mergeCell ref="J22:L22"/>
    <mergeCell ref="C18:F20"/>
    <mergeCell ref="J18:N20"/>
    <mergeCell ref="D15:F15"/>
    <mergeCell ref="C17:F17"/>
    <mergeCell ref="J17:L17"/>
    <mergeCell ref="K15:N15"/>
    <mergeCell ref="C24:D24"/>
    <mergeCell ref="J24:L24"/>
    <mergeCell ref="C25:D25"/>
    <mergeCell ref="J25:L25"/>
    <mergeCell ref="C26:D26"/>
    <mergeCell ref="J26:L26"/>
    <mergeCell ref="C27:D27"/>
    <mergeCell ref="J27:L27"/>
    <mergeCell ref="C28:D28"/>
    <mergeCell ref="J28:L28"/>
    <mergeCell ref="C29:D29"/>
    <mergeCell ref="J29:L29"/>
    <mergeCell ref="C31:D31"/>
    <mergeCell ref="J31:L31"/>
    <mergeCell ref="C32:D32"/>
    <mergeCell ref="J32:L32"/>
    <mergeCell ref="C33:D33"/>
    <mergeCell ref="J33:L33"/>
    <mergeCell ref="C34:D34"/>
    <mergeCell ref="J34:L34"/>
    <mergeCell ref="C35:D35"/>
    <mergeCell ref="J35:L35"/>
    <mergeCell ref="C36:D36"/>
    <mergeCell ref="J36:L36"/>
    <mergeCell ref="C37:D37"/>
    <mergeCell ref="J37:L37"/>
    <mergeCell ref="C38:D38"/>
    <mergeCell ref="J38:L38"/>
    <mergeCell ref="C40:D40"/>
    <mergeCell ref="J40:L40"/>
  </mergeCells>
  <conditionalFormatting sqref="F22 N22 F26:F28 N26:N28 F33:F37 N33:N37">
    <cfRule type="cellIs" dxfId="18" priority="11" operator="lessThan">
      <formula>0</formula>
    </cfRule>
  </conditionalFormatting>
  <conditionalFormatting sqref="F29 N29 F38 N38 F40 N40">
    <cfRule type="cellIs" dxfId="17" priority="12" operator="equal">
      <formula>0</formula>
    </cfRule>
  </conditionalFormatting>
  <dataValidations xWindow="1525" yWindow="517" count="8">
    <dataValidation allowBlank="1" showInputMessage="1" showErrorMessage="1" promptTitle="Restricted fund description" prompt="Please give a brief description of the restricted fund, including why it is restricted and the terms of the restriction." sqref="C18:F20 J18:N20" xr:uid="{00000000-0002-0000-0500-000000000000}"/>
    <dataValidation allowBlank="1" showInputMessage="1" showErrorMessage="1" promptTitle="Restricted fund name" prompt="Please give the name of this restricted fund." sqref="D15:F15 K15:N15" xr:uid="{00000000-0002-0000-0500-000001000000}"/>
    <dataValidation type="decimal" allowBlank="1" showInputMessage="1" showErrorMessage="1" errorTitle="Numerical amount required" error="Please enter a numerical amount only." promptTitle="Restricted fund opening balance" prompt="Please give the opening balance of the restricted fund as at 1 July 2018." sqref="N22" xr:uid="{00000000-0002-0000-0500-000002000000}">
      <formula1>-999999999</formula1>
      <formula2>999999999</formula2>
    </dataValidation>
    <dataValidation type="decimal" allowBlank="1" showInputMessage="1" showErrorMessage="1" errorTitle="Numerical amount required" error="Please enter a numerical amount only." promptTitle="Restricted fund income" prompt="Please record any income to the restricted fund during the year. The income recorded here MUST also be included at Section 3 or 4 (as appropriate), and you should use the space to the left to specify the line it appears on within these sections." sqref="F26:F28 N26 N27 N28" xr:uid="{00000000-0002-0000-0500-000003000000}">
      <formula1>-999999999</formula1>
      <formula2>999999999</formula2>
    </dataValidation>
    <dataValidation type="decimal" allowBlank="1" showInputMessage="1" showErrorMessage="1" errorTitle="Numerical amount required" error="Please enter a numerical amount only." promptTitle="Restricted fund expenditure" prompt="Please record any expenditure from the restricted fund during the year. The amounts recorded here MUST also be included at Section 3 or 4 (as appropriate), and you should use the space to the left to specify the line they appear on within these sections." sqref="F33:F37 N33:N37" xr:uid="{00000000-0002-0000-0500-000004000000}">
      <formula1>-999999999</formula1>
      <formula2>999999999</formula2>
    </dataValidation>
    <dataValidation allowBlank="1" showInputMessage="1" showErrorMessage="1" promptTitle="Restricted fund income" prompt="Please specify (by number or name), which line within Section 3 or 4 of the accounts includes the restricted income recorded here." sqref="C26:D28 J26:L26 J27:L27 J28:L28" xr:uid="{00000000-0002-0000-0500-000005000000}"/>
    <dataValidation allowBlank="1" showInputMessage="1" showErrorMessage="1" promptTitle="Restricted fund expenditure" prompt="Please specify (by number or name), which line within Section 3 or 4 of the accounts includes the restricted expenditure recorded here." sqref="C33:D37 J33:L37" xr:uid="{00000000-0002-0000-0500-000006000000}"/>
    <dataValidation type="decimal" allowBlank="1" showInputMessage="1" showErrorMessage="1" errorTitle="Numerical amount required" error="Please enter a numerical amount only." promptTitle="Restricted fund opening balance" prompt="Please give the opening balance of the restricted fund as at 1 July 2020." sqref="F22" xr:uid="{F5D18C05-900E-4631-9254-076E7FF084AF}">
      <formula1>-999999999</formula1>
      <formula2>999999999</formula2>
    </dataValidation>
  </dataValidations>
  <pageMargins left="0.7" right="0.7" top="0.75" bottom="0.75" header="0.3" footer="0.3"/>
  <pageSetup paperSize="9" scale="71" orientation="landscape" r:id="rId1"/>
  <extLst>
    <ext xmlns:x14="http://schemas.microsoft.com/office/spreadsheetml/2009/9/main" uri="{78C0D931-6437-407d-A8EE-F0AAD7539E65}">
      <x14:conditionalFormattings>
        <x14:conditionalFormatting xmlns:xm="http://schemas.microsoft.com/office/excel/2006/main">
          <x14:cfRule type="expression" priority="6" id="{D1CF1BCE-03FA-4CAA-9C59-9815D8447DEF}">
            <xm:f>'Validation Checks'!$C49="FAIL"</xm:f>
            <x14:dxf>
              <fill>
                <patternFill>
                  <bgColor theme="5" tint="0.39994506668294322"/>
                </patternFill>
              </fill>
            </x14:dxf>
          </x14:cfRule>
          <xm:sqref>C26:D28</xm:sqref>
        </x14:conditionalFormatting>
        <x14:conditionalFormatting xmlns:xm="http://schemas.microsoft.com/office/excel/2006/main">
          <x14:cfRule type="expression" priority="5" id="{D1CD7D29-3CE6-432C-B545-69CC97EC4BE8}">
            <xm:f>'Validation Checks'!$C52="FAIL"</xm:f>
            <x14:dxf>
              <fill>
                <patternFill>
                  <bgColor theme="5" tint="0.39994506668294322"/>
                </patternFill>
              </fill>
            </x14:dxf>
          </x14:cfRule>
          <xm:sqref>C33:D37</xm:sqref>
        </x14:conditionalFormatting>
        <x14:conditionalFormatting xmlns:xm="http://schemas.microsoft.com/office/excel/2006/main">
          <x14:cfRule type="expression" priority="9" id="{48013EB9-35CB-4CA4-A55D-4040BBBD73C4}">
            <xm:f>'Validation Checks'!$C$46="FAIL"</xm:f>
            <x14:dxf>
              <fill>
                <patternFill>
                  <bgColor theme="5" tint="0.39994506668294322"/>
                </patternFill>
              </fill>
            </x14:dxf>
          </x14:cfRule>
          <xm:sqref>C18:F20</xm:sqref>
        </x14:conditionalFormatting>
        <x14:conditionalFormatting xmlns:xm="http://schemas.microsoft.com/office/excel/2006/main">
          <x14:cfRule type="expression" priority="10" id="{0394626E-3000-4862-A60F-19FA8A4DF2CF}">
            <xm:f>'Validation Checks'!$C$45="FAIL"</xm:f>
            <x14:dxf>
              <fill>
                <patternFill>
                  <bgColor theme="5" tint="0.39994506668294322"/>
                </patternFill>
              </fill>
            </x14:dxf>
          </x14:cfRule>
          <xm:sqref>D15:F15</xm:sqref>
        </x14:conditionalFormatting>
        <x14:conditionalFormatting xmlns:xm="http://schemas.microsoft.com/office/excel/2006/main">
          <x14:cfRule type="expression" priority="4" id="{9BC76392-988A-49D8-94A8-6F7C2991A64B}">
            <xm:f>'Validation Checks'!$C57="FAIL"</xm:f>
            <x14:dxf>
              <fill>
                <patternFill>
                  <bgColor theme="5" tint="0.39994506668294322"/>
                </patternFill>
              </fill>
            </x14:dxf>
          </x14:cfRule>
          <xm:sqref>J26:L28</xm:sqref>
        </x14:conditionalFormatting>
        <x14:conditionalFormatting xmlns:xm="http://schemas.microsoft.com/office/excel/2006/main">
          <x14:cfRule type="expression" priority="3" id="{7B224396-EC11-40CD-B49C-6F9507D1C4BA}">
            <xm:f>'Validation Checks'!$C60="FAIL"</xm:f>
            <x14:dxf>
              <fill>
                <patternFill>
                  <bgColor theme="5" tint="0.39994506668294322"/>
                </patternFill>
              </fill>
            </x14:dxf>
          </x14:cfRule>
          <xm:sqref>J33:L37</xm:sqref>
        </x14:conditionalFormatting>
        <x14:conditionalFormatting xmlns:xm="http://schemas.microsoft.com/office/excel/2006/main">
          <x14:cfRule type="expression" priority="7" id="{64A66E9C-0DC1-4BE6-BA7C-3CF8946677B6}">
            <xm:f>'Validation Checks'!$C$48="FAIL"</xm:f>
            <x14:dxf>
              <fill>
                <patternFill>
                  <bgColor theme="5" tint="0.39994506668294322"/>
                </patternFill>
              </fill>
            </x14:dxf>
          </x14:cfRule>
          <xm:sqref>J18:N20</xm:sqref>
        </x14:conditionalFormatting>
        <x14:conditionalFormatting xmlns:xm="http://schemas.microsoft.com/office/excel/2006/main">
          <x14:cfRule type="expression" priority="8" id="{CD28AD34-8F08-40A0-81A1-EADAB69D18C6}">
            <xm:f>'Validation Checks'!$C$47="FAIL"</xm:f>
            <x14:dxf>
              <fill>
                <patternFill>
                  <bgColor theme="5" tint="0.39994506668294322"/>
                </patternFill>
              </fill>
            </x14:dxf>
          </x14:cfRule>
          <xm:sqref>K15:N15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pageSetUpPr fitToPage="1"/>
  </sheetPr>
  <dimension ref="A1:J125"/>
  <sheetViews>
    <sheetView topLeftCell="A38" zoomScale="85" zoomScaleNormal="85" workbookViewId="0">
      <selection activeCell="C49" sqref="C49:F50"/>
    </sheetView>
  </sheetViews>
  <sheetFormatPr defaultColWidth="9.109375" defaultRowHeight="15.6" x14ac:dyDescent="0.3"/>
  <cols>
    <col min="1" max="1" width="2.109375" style="11" customWidth="1"/>
    <col min="2" max="2" width="11" style="10" customWidth="1"/>
    <col min="3" max="3" width="12.5546875" style="10" customWidth="1"/>
    <col min="4" max="4" width="1.44140625" style="11" customWidth="1"/>
    <col min="5" max="5" width="5.109375" style="11" customWidth="1"/>
    <col min="6" max="6" width="10.109375" style="11" customWidth="1"/>
    <col min="7" max="7" width="39.5546875" style="10" customWidth="1"/>
    <col min="8" max="8" width="31.88671875" style="10" customWidth="1"/>
    <col min="9" max="9" width="12.5546875" style="11" customWidth="1"/>
    <col min="10" max="10" width="2.109375" style="11" customWidth="1"/>
    <col min="11" max="16384" width="9.109375" style="11"/>
  </cols>
  <sheetData>
    <row r="1" spans="1:10" ht="12" customHeight="1" x14ac:dyDescent="0.3">
      <c r="A1" s="19"/>
      <c r="B1" s="20"/>
      <c r="C1" s="20"/>
      <c r="D1" s="21"/>
      <c r="E1" s="21"/>
      <c r="F1" s="21"/>
      <c r="G1" s="20"/>
      <c r="H1" s="59"/>
      <c r="I1" s="21"/>
      <c r="J1" s="22"/>
    </row>
    <row r="2" spans="1:10" ht="33.75" customHeight="1" x14ac:dyDescent="0.65">
      <c r="A2" s="425" t="s">
        <v>142</v>
      </c>
      <c r="B2" s="417"/>
      <c r="C2" s="417"/>
      <c r="D2" s="417"/>
      <c r="E2" s="417"/>
      <c r="F2" s="417"/>
      <c r="G2" s="426"/>
      <c r="H2" s="167" t="s">
        <v>85</v>
      </c>
      <c r="I2" s="68">
        <f>'Section 1'!N5</f>
        <v>0</v>
      </c>
      <c r="J2" s="24"/>
    </row>
    <row r="3" spans="1:10" ht="12" customHeight="1" x14ac:dyDescent="0.3">
      <c r="A3" s="25"/>
      <c r="B3" s="55"/>
      <c r="C3" s="55"/>
      <c r="D3" s="12"/>
      <c r="E3" s="12"/>
      <c r="F3" s="12"/>
      <c r="G3" s="55"/>
      <c r="H3" s="58"/>
      <c r="I3" s="12"/>
      <c r="J3" s="31"/>
    </row>
    <row r="4" spans="1:10" ht="7.5" customHeight="1" x14ac:dyDescent="0.3">
      <c r="A4" s="32"/>
      <c r="B4" s="168"/>
      <c r="C4" s="168"/>
      <c r="D4" s="14"/>
      <c r="E4" s="14"/>
      <c r="F4" s="14"/>
      <c r="G4" s="168"/>
      <c r="H4" s="168"/>
      <c r="I4" s="14"/>
      <c r="J4" s="33"/>
    </row>
    <row r="5" spans="1:10" ht="15.75" customHeight="1" x14ac:dyDescent="0.3">
      <c r="A5" s="23"/>
      <c r="B5" s="451" t="s">
        <v>143</v>
      </c>
      <c r="C5" s="451"/>
      <c r="D5" s="451"/>
      <c r="E5" s="451"/>
      <c r="F5" s="451"/>
      <c r="G5" s="451"/>
      <c r="H5" s="451"/>
      <c r="I5" s="451"/>
      <c r="J5" s="24"/>
    </row>
    <row r="6" spans="1:10" ht="15.75" customHeight="1" x14ac:dyDescent="0.3">
      <c r="A6" s="23"/>
      <c r="B6" s="451"/>
      <c r="C6" s="451"/>
      <c r="D6" s="451"/>
      <c r="E6" s="451"/>
      <c r="F6" s="451"/>
      <c r="G6" s="451"/>
      <c r="H6" s="451"/>
      <c r="I6" s="451"/>
      <c r="J6" s="24"/>
    </row>
    <row r="7" spans="1:10" ht="12" customHeight="1" x14ac:dyDescent="0.3">
      <c r="A7" s="25"/>
      <c r="B7" s="55"/>
      <c r="C7" s="55"/>
      <c r="D7" s="12"/>
      <c r="E7" s="12"/>
      <c r="F7" s="12"/>
      <c r="G7" s="55"/>
      <c r="H7" s="55"/>
      <c r="I7" s="12"/>
      <c r="J7" s="31"/>
    </row>
    <row r="8" spans="1:10" ht="12" customHeight="1" x14ac:dyDescent="0.3">
      <c r="A8" s="32"/>
      <c r="B8" s="168"/>
      <c r="C8" s="168"/>
      <c r="D8" s="14"/>
      <c r="E8" s="14"/>
      <c r="F8" s="14"/>
      <c r="G8" s="168"/>
      <c r="H8" s="168"/>
      <c r="I8" s="14"/>
      <c r="J8" s="33"/>
    </row>
    <row r="9" spans="1:10" ht="15.75" customHeight="1" x14ac:dyDescent="0.3">
      <c r="A9" s="23"/>
      <c r="B9" s="451" t="s">
        <v>144</v>
      </c>
      <c r="C9" s="451"/>
      <c r="D9" s="451"/>
      <c r="E9" s="451"/>
      <c r="F9" s="451"/>
      <c r="G9" s="451"/>
      <c r="H9" s="451"/>
      <c r="I9" s="451"/>
      <c r="J9" s="24"/>
    </row>
    <row r="10" spans="1:10" ht="15.75" customHeight="1" x14ac:dyDescent="0.3">
      <c r="A10" s="23"/>
      <c r="B10" s="451"/>
      <c r="C10" s="451"/>
      <c r="D10" s="451"/>
      <c r="E10" s="451"/>
      <c r="F10" s="451"/>
      <c r="G10" s="451"/>
      <c r="H10" s="451"/>
      <c r="I10" s="451"/>
      <c r="J10" s="24"/>
    </row>
    <row r="11" spans="1:10" ht="15.75" customHeight="1" x14ac:dyDescent="0.3">
      <c r="A11" s="23"/>
      <c r="B11" s="451"/>
      <c r="C11" s="451"/>
      <c r="D11" s="451"/>
      <c r="E11" s="451"/>
      <c r="F11" s="451"/>
      <c r="G11" s="451"/>
      <c r="H11" s="451"/>
      <c r="I11" s="451"/>
      <c r="J11" s="24"/>
    </row>
    <row r="12" spans="1:10" ht="15.75" customHeight="1" x14ac:dyDescent="0.3">
      <c r="A12" s="23"/>
      <c r="B12" s="449"/>
      <c r="C12" s="449"/>
      <c r="D12" s="449"/>
      <c r="E12" s="449"/>
      <c r="F12" s="449"/>
      <c r="G12" s="449"/>
      <c r="H12" s="449"/>
      <c r="I12" s="449"/>
      <c r="J12" s="24"/>
    </row>
    <row r="13" spans="1:10" ht="15.75" customHeight="1" x14ac:dyDescent="0.3">
      <c r="A13" s="23"/>
      <c r="B13" s="449"/>
      <c r="C13" s="449"/>
      <c r="D13" s="449"/>
      <c r="E13" s="449"/>
      <c r="F13" s="449"/>
      <c r="G13" s="449"/>
      <c r="H13" s="449"/>
      <c r="I13" s="449"/>
      <c r="J13" s="24"/>
    </row>
    <row r="14" spans="1:10" ht="15.75" customHeight="1" x14ac:dyDescent="0.3">
      <c r="A14" s="23"/>
      <c r="B14" s="449"/>
      <c r="C14" s="449"/>
      <c r="D14" s="449"/>
      <c r="E14" s="449"/>
      <c r="F14" s="449"/>
      <c r="G14" s="449"/>
      <c r="H14" s="449"/>
      <c r="I14" s="449"/>
      <c r="J14" s="24"/>
    </row>
    <row r="15" spans="1:10" ht="15.75" customHeight="1" x14ac:dyDescent="0.3">
      <c r="A15" s="23"/>
      <c r="B15" s="449"/>
      <c r="C15" s="449"/>
      <c r="D15" s="449"/>
      <c r="E15" s="449"/>
      <c r="F15" s="449"/>
      <c r="G15" s="449"/>
      <c r="H15" s="449"/>
      <c r="I15" s="449"/>
      <c r="J15" s="24"/>
    </row>
    <row r="16" spans="1:10" ht="15.75" customHeight="1" x14ac:dyDescent="0.3">
      <c r="A16" s="23"/>
      <c r="B16" s="449"/>
      <c r="C16" s="449"/>
      <c r="D16" s="449"/>
      <c r="E16" s="449"/>
      <c r="F16" s="449"/>
      <c r="G16" s="449"/>
      <c r="H16" s="449"/>
      <c r="I16" s="449"/>
      <c r="J16" s="24"/>
    </row>
    <row r="17" spans="1:10" ht="15.75" customHeight="1" x14ac:dyDescent="0.3">
      <c r="A17" s="23"/>
      <c r="B17" s="449"/>
      <c r="C17" s="449"/>
      <c r="D17" s="449"/>
      <c r="E17" s="449"/>
      <c r="F17" s="449"/>
      <c r="G17" s="449"/>
      <c r="H17" s="449"/>
      <c r="I17" s="449"/>
      <c r="J17" s="24"/>
    </row>
    <row r="18" spans="1:10" ht="12" customHeight="1" x14ac:dyDescent="0.3">
      <c r="A18" s="25"/>
      <c r="B18" s="55"/>
      <c r="C18" s="55"/>
      <c r="D18" s="12"/>
      <c r="E18" s="12"/>
      <c r="F18" s="12"/>
      <c r="G18" s="55"/>
      <c r="H18" s="55"/>
      <c r="I18" s="12"/>
      <c r="J18" s="31"/>
    </row>
    <row r="19" spans="1:10" ht="12" customHeight="1" x14ac:dyDescent="0.3">
      <c r="A19" s="32"/>
      <c r="B19" s="168"/>
      <c r="C19" s="168"/>
      <c r="D19" s="14"/>
      <c r="E19" s="14"/>
      <c r="F19" s="14"/>
      <c r="G19" s="168"/>
      <c r="H19" s="168"/>
      <c r="I19" s="14"/>
      <c r="J19" s="33"/>
    </row>
    <row r="20" spans="1:10" ht="15.75" customHeight="1" x14ac:dyDescent="0.3">
      <c r="A20" s="23"/>
      <c r="B20" s="451" t="s">
        <v>145</v>
      </c>
      <c r="C20" s="451"/>
      <c r="D20" s="451"/>
      <c r="E20" s="451"/>
      <c r="F20" s="451"/>
      <c r="G20" s="451"/>
      <c r="H20" s="451"/>
      <c r="I20" s="451"/>
      <c r="J20" s="24"/>
    </row>
    <row r="21" spans="1:10" ht="15.75" customHeight="1" x14ac:dyDescent="0.3">
      <c r="A21" s="23"/>
      <c r="B21" s="449"/>
      <c r="C21" s="449"/>
      <c r="D21" s="449"/>
      <c r="E21" s="449"/>
      <c r="F21" s="449"/>
      <c r="G21" s="449"/>
      <c r="H21" s="449"/>
      <c r="I21" s="449"/>
      <c r="J21" s="24"/>
    </row>
    <row r="22" spans="1:10" ht="15.75" customHeight="1" x14ac:dyDescent="0.3">
      <c r="A22" s="23"/>
      <c r="B22" s="449"/>
      <c r="C22" s="449"/>
      <c r="D22" s="449"/>
      <c r="E22" s="449"/>
      <c r="F22" s="449"/>
      <c r="G22" s="449"/>
      <c r="H22" s="449"/>
      <c r="I22" s="449"/>
      <c r="J22" s="24"/>
    </row>
    <row r="23" spans="1:10" ht="15.75" customHeight="1" x14ac:dyDescent="0.3">
      <c r="A23" s="23"/>
      <c r="B23" s="449"/>
      <c r="C23" s="449"/>
      <c r="D23" s="449"/>
      <c r="E23" s="449"/>
      <c r="F23" s="449"/>
      <c r="G23" s="449"/>
      <c r="H23" s="449"/>
      <c r="I23" s="449"/>
      <c r="J23" s="24"/>
    </row>
    <row r="24" spans="1:10" ht="15.75" customHeight="1" x14ac:dyDescent="0.3">
      <c r="A24" s="23"/>
      <c r="B24" s="449"/>
      <c r="C24" s="449"/>
      <c r="D24" s="449"/>
      <c r="E24" s="449"/>
      <c r="F24" s="449"/>
      <c r="G24" s="449"/>
      <c r="H24" s="449"/>
      <c r="I24" s="449"/>
      <c r="J24" s="24"/>
    </row>
    <row r="25" spans="1:10" ht="15.75" customHeight="1" x14ac:dyDescent="0.3">
      <c r="A25" s="23"/>
      <c r="B25" s="449"/>
      <c r="C25" s="449"/>
      <c r="D25" s="449"/>
      <c r="E25" s="449"/>
      <c r="F25" s="449"/>
      <c r="G25" s="449"/>
      <c r="H25" s="449"/>
      <c r="I25" s="449"/>
      <c r="J25" s="24"/>
    </row>
    <row r="26" spans="1:10" ht="15.75" customHeight="1" x14ac:dyDescent="0.3">
      <c r="A26" s="23"/>
      <c r="B26" s="449"/>
      <c r="C26" s="449"/>
      <c r="D26" s="449"/>
      <c r="E26" s="449"/>
      <c r="F26" s="449"/>
      <c r="G26" s="449"/>
      <c r="H26" s="449"/>
      <c r="I26" s="449"/>
      <c r="J26" s="24"/>
    </row>
    <row r="27" spans="1:10" ht="12" customHeight="1" x14ac:dyDescent="0.3">
      <c r="A27" s="25"/>
      <c r="B27" s="55"/>
      <c r="C27" s="55"/>
      <c r="D27" s="12"/>
      <c r="E27" s="12"/>
      <c r="F27" s="12"/>
      <c r="G27" s="55"/>
      <c r="H27" s="55"/>
      <c r="I27" s="12"/>
      <c r="J27" s="31"/>
    </row>
    <row r="28" spans="1:10" ht="12" customHeight="1" x14ac:dyDescent="0.3">
      <c r="A28" s="32"/>
      <c r="B28" s="168"/>
      <c r="C28" s="168"/>
      <c r="D28" s="14"/>
      <c r="E28" s="14"/>
      <c r="F28" s="14"/>
      <c r="G28" s="168"/>
      <c r="H28" s="168"/>
      <c r="I28" s="14"/>
      <c r="J28" s="33"/>
    </row>
    <row r="29" spans="1:10" ht="15.75" customHeight="1" x14ac:dyDescent="0.3">
      <c r="A29" s="23"/>
      <c r="B29" s="451" t="s">
        <v>146</v>
      </c>
      <c r="C29" s="451"/>
      <c r="D29" s="451"/>
      <c r="E29" s="451"/>
      <c r="F29" s="451"/>
      <c r="G29" s="451"/>
      <c r="H29" s="451"/>
      <c r="I29" s="451"/>
      <c r="J29" s="24"/>
    </row>
    <row r="30" spans="1:10" ht="15.75" customHeight="1" x14ac:dyDescent="0.3">
      <c r="A30" s="23"/>
      <c r="B30" s="451"/>
      <c r="C30" s="451"/>
      <c r="D30" s="451"/>
      <c r="E30" s="451"/>
      <c r="F30" s="451"/>
      <c r="G30" s="451"/>
      <c r="H30" s="451"/>
      <c r="I30" s="451"/>
      <c r="J30" s="24"/>
    </row>
    <row r="31" spans="1:10" ht="15.75" customHeight="1" x14ac:dyDescent="0.3">
      <c r="A31" s="23"/>
      <c r="B31" s="449"/>
      <c r="C31" s="449"/>
      <c r="D31" s="449"/>
      <c r="E31" s="449"/>
      <c r="F31" s="449"/>
      <c r="G31" s="449"/>
      <c r="H31" s="449"/>
      <c r="I31" s="449"/>
      <c r="J31" s="24"/>
    </row>
    <row r="32" spans="1:10" ht="15.75" customHeight="1" x14ac:dyDescent="0.3">
      <c r="A32" s="23"/>
      <c r="B32" s="449"/>
      <c r="C32" s="449"/>
      <c r="D32" s="449"/>
      <c r="E32" s="449"/>
      <c r="F32" s="449"/>
      <c r="G32" s="449"/>
      <c r="H32" s="449"/>
      <c r="I32" s="449"/>
      <c r="J32" s="24"/>
    </row>
    <row r="33" spans="1:10" ht="15.75" customHeight="1" x14ac:dyDescent="0.3">
      <c r="A33" s="23"/>
      <c r="B33" s="449"/>
      <c r="C33" s="449"/>
      <c r="D33" s="449"/>
      <c r="E33" s="449"/>
      <c r="F33" s="449"/>
      <c r="G33" s="449"/>
      <c r="H33" s="449"/>
      <c r="I33" s="449"/>
      <c r="J33" s="24"/>
    </row>
    <row r="34" spans="1:10" ht="15.75" customHeight="1" x14ac:dyDescent="0.3">
      <c r="A34" s="23"/>
      <c r="B34" s="449"/>
      <c r="C34" s="449"/>
      <c r="D34" s="449"/>
      <c r="E34" s="449"/>
      <c r="F34" s="449"/>
      <c r="G34" s="449"/>
      <c r="H34" s="449"/>
      <c r="I34" s="449"/>
      <c r="J34" s="24"/>
    </row>
    <row r="35" spans="1:10" ht="15.75" customHeight="1" x14ac:dyDescent="0.3">
      <c r="A35" s="23"/>
      <c r="B35" s="449"/>
      <c r="C35" s="449"/>
      <c r="D35" s="449"/>
      <c r="E35" s="449"/>
      <c r="F35" s="449"/>
      <c r="G35" s="449"/>
      <c r="H35" s="449"/>
      <c r="I35" s="449"/>
      <c r="J35" s="24"/>
    </row>
    <row r="36" spans="1:10" ht="12" customHeight="1" thickBot="1" x14ac:dyDescent="0.35">
      <c r="A36" s="26"/>
      <c r="B36" s="27"/>
      <c r="C36" s="27"/>
      <c r="D36" s="28"/>
      <c r="E36" s="28"/>
      <c r="F36" s="28"/>
      <c r="G36" s="27"/>
      <c r="H36" s="27"/>
      <c r="I36" s="28"/>
      <c r="J36" s="30"/>
    </row>
    <row r="37" spans="1:10" ht="12" customHeight="1" x14ac:dyDescent="0.3">
      <c r="A37" s="32"/>
      <c r="B37" s="168"/>
      <c r="C37" s="168"/>
      <c r="D37" s="14"/>
      <c r="E37" s="14"/>
      <c r="F37" s="14"/>
      <c r="G37" s="168"/>
      <c r="H37" s="168"/>
      <c r="I37" s="14"/>
      <c r="J37" s="33"/>
    </row>
    <row r="38" spans="1:10" ht="15.75" customHeight="1" x14ac:dyDescent="0.3">
      <c r="A38" s="23"/>
      <c r="B38" s="457" t="s">
        <v>147</v>
      </c>
      <c r="C38" s="457"/>
      <c r="D38" s="457"/>
      <c r="E38" s="457"/>
      <c r="F38" s="457"/>
      <c r="G38" s="457"/>
      <c r="H38" s="457"/>
      <c r="I38" s="457"/>
      <c r="J38" s="24"/>
    </row>
    <row r="39" spans="1:10" ht="15.75" customHeight="1" x14ac:dyDescent="0.3">
      <c r="A39" s="23"/>
      <c r="B39" s="449"/>
      <c r="C39" s="449"/>
      <c r="D39" s="449"/>
      <c r="E39" s="449"/>
      <c r="F39" s="449"/>
      <c r="G39" s="449"/>
      <c r="H39" s="449"/>
      <c r="I39" s="449"/>
      <c r="J39" s="24"/>
    </row>
    <row r="40" spans="1:10" ht="15.75" customHeight="1" x14ac:dyDescent="0.3">
      <c r="A40" s="23"/>
      <c r="B40" s="449"/>
      <c r="C40" s="449"/>
      <c r="D40" s="449"/>
      <c r="E40" s="449"/>
      <c r="F40" s="449"/>
      <c r="G40" s="449"/>
      <c r="H40" s="449"/>
      <c r="I40" s="449"/>
      <c r="J40" s="24"/>
    </row>
    <row r="41" spans="1:10" ht="15.75" customHeight="1" x14ac:dyDescent="0.3">
      <c r="A41" s="23"/>
      <c r="B41" s="449"/>
      <c r="C41" s="449"/>
      <c r="D41" s="449"/>
      <c r="E41" s="449"/>
      <c r="F41" s="449"/>
      <c r="G41" s="449"/>
      <c r="H41" s="449"/>
      <c r="I41" s="449"/>
      <c r="J41" s="24"/>
    </row>
    <row r="42" spans="1:10" ht="15.75" customHeight="1" x14ac:dyDescent="0.3">
      <c r="A42" s="23"/>
      <c r="B42" s="449"/>
      <c r="C42" s="449"/>
      <c r="D42" s="449"/>
      <c r="E42" s="449"/>
      <c r="F42" s="449"/>
      <c r="G42" s="449"/>
      <c r="H42" s="449"/>
      <c r="I42" s="449"/>
      <c r="J42" s="24"/>
    </row>
    <row r="43" spans="1:10" ht="15.75" customHeight="1" x14ac:dyDescent="0.3">
      <c r="A43" s="23"/>
      <c r="B43" s="449"/>
      <c r="C43" s="449"/>
      <c r="D43" s="449"/>
      <c r="E43" s="449"/>
      <c r="F43" s="449"/>
      <c r="G43" s="449"/>
      <c r="H43" s="449"/>
      <c r="I43" s="449"/>
      <c r="J43" s="24"/>
    </row>
    <row r="44" spans="1:10" ht="12" customHeight="1" thickBot="1" x14ac:dyDescent="0.35">
      <c r="A44" s="26"/>
      <c r="B44" s="27"/>
      <c r="C44" s="27"/>
      <c r="D44" s="28"/>
      <c r="E44" s="28"/>
      <c r="F44" s="28"/>
      <c r="G44" s="27"/>
      <c r="H44" s="27"/>
      <c r="I44" s="28"/>
      <c r="J44" s="30"/>
    </row>
    <row r="45" spans="1:10" ht="6.9" customHeight="1" x14ac:dyDescent="0.3">
      <c r="A45" s="23"/>
      <c r="J45" s="24"/>
    </row>
    <row r="46" spans="1:10" ht="18" customHeight="1" x14ac:dyDescent="0.4">
      <c r="A46" s="23"/>
      <c r="B46" s="434" t="s">
        <v>148</v>
      </c>
      <c r="C46" s="434"/>
      <c r="D46" s="434"/>
      <c r="E46" s="434"/>
      <c r="F46" s="434"/>
      <c r="G46" s="434"/>
      <c r="H46" s="434"/>
      <c r="I46" s="434"/>
      <c r="J46" s="24"/>
    </row>
    <row r="47" spans="1:10" x14ac:dyDescent="0.3">
      <c r="A47" s="23"/>
      <c r="B47" s="451" t="s">
        <v>149</v>
      </c>
      <c r="C47" s="451"/>
      <c r="D47" s="451"/>
      <c r="E47" s="451"/>
      <c r="F47" s="451"/>
      <c r="G47" s="451"/>
      <c r="H47" s="451"/>
      <c r="I47" s="451"/>
      <c r="J47" s="24"/>
    </row>
    <row r="48" spans="1:10" x14ac:dyDescent="0.3">
      <c r="A48" s="23"/>
      <c r="B48" s="343" t="s">
        <v>150</v>
      </c>
      <c r="C48" s="343"/>
      <c r="D48" s="343"/>
      <c r="E48" s="343"/>
      <c r="F48" s="343"/>
      <c r="G48" s="315"/>
      <c r="H48" s="315"/>
      <c r="I48" s="315"/>
      <c r="J48" s="24"/>
    </row>
    <row r="49" spans="1:10" ht="15.6" customHeight="1" x14ac:dyDescent="0.3">
      <c r="A49" s="23"/>
      <c r="B49" s="316" t="s">
        <v>151</v>
      </c>
      <c r="C49" s="449"/>
      <c r="D49" s="449"/>
      <c r="E49" s="449"/>
      <c r="F49" s="449"/>
      <c r="G49" s="316" t="s">
        <v>152</v>
      </c>
      <c r="H49" s="449"/>
      <c r="I49" s="315"/>
      <c r="J49" s="24"/>
    </row>
    <row r="50" spans="1:10" ht="15.6" customHeight="1" x14ac:dyDescent="0.3">
      <c r="A50" s="23"/>
      <c r="B50" s="176" t="s">
        <v>153</v>
      </c>
      <c r="C50" s="449"/>
      <c r="D50" s="449"/>
      <c r="E50" s="449"/>
      <c r="F50" s="449"/>
      <c r="G50" s="176" t="s">
        <v>153</v>
      </c>
      <c r="H50" s="449"/>
      <c r="J50" s="24"/>
    </row>
    <row r="51" spans="1:10" x14ac:dyDescent="0.3">
      <c r="A51" s="23"/>
      <c r="B51" s="317"/>
      <c r="C51" s="315"/>
      <c r="D51" s="315"/>
      <c r="E51" s="315"/>
      <c r="F51" s="315"/>
      <c r="G51" s="317"/>
      <c r="H51" s="315"/>
      <c r="I51" s="315"/>
      <c r="J51" s="24"/>
    </row>
    <row r="52" spans="1:10" ht="15.6" customHeight="1" x14ac:dyDescent="0.3">
      <c r="A52" s="23"/>
      <c r="B52" s="317" t="s">
        <v>154</v>
      </c>
      <c r="C52" s="449"/>
      <c r="D52" s="449"/>
      <c r="E52" s="449"/>
      <c r="F52" s="449"/>
      <c r="G52" s="317" t="s">
        <v>155</v>
      </c>
      <c r="H52" s="449"/>
      <c r="I52" s="315"/>
      <c r="J52" s="24"/>
    </row>
    <row r="53" spans="1:10" ht="15.6" customHeight="1" x14ac:dyDescent="0.3">
      <c r="A53" s="23"/>
      <c r="B53" s="176" t="s">
        <v>153</v>
      </c>
      <c r="C53" s="449"/>
      <c r="D53" s="449"/>
      <c r="E53" s="449"/>
      <c r="F53" s="449"/>
      <c r="G53" s="176" t="s">
        <v>153</v>
      </c>
      <c r="H53" s="449"/>
      <c r="I53" s="315"/>
      <c r="J53" s="24"/>
    </row>
    <row r="54" spans="1:10" ht="15.6" customHeight="1" x14ac:dyDescent="0.3">
      <c r="A54" s="23"/>
      <c r="B54" s="176"/>
      <c r="C54" s="344"/>
      <c r="D54" s="344"/>
      <c r="E54" s="344"/>
      <c r="F54" s="344"/>
      <c r="G54" s="176"/>
      <c r="H54" s="344"/>
      <c r="I54" s="315"/>
      <c r="J54" s="24"/>
    </row>
    <row r="55" spans="1:10" ht="15.6" customHeight="1" x14ac:dyDescent="0.3">
      <c r="A55" s="23"/>
      <c r="B55" s="405" t="s">
        <v>156</v>
      </c>
      <c r="C55" s="405"/>
      <c r="D55" s="405"/>
      <c r="E55" s="405"/>
      <c r="F55" s="346"/>
      <c r="G55" s="345"/>
      <c r="H55" s="345"/>
      <c r="I55" s="345"/>
      <c r="J55" s="24"/>
    </row>
    <row r="56" spans="1:10" ht="15.6" customHeight="1" x14ac:dyDescent="0.3">
      <c r="A56" s="23"/>
      <c r="B56" s="282"/>
      <c r="C56" s="344"/>
      <c r="D56" s="344"/>
      <c r="E56" s="344"/>
      <c r="F56" s="345"/>
      <c r="G56" s="345"/>
      <c r="H56" s="345"/>
      <c r="I56" s="345"/>
      <c r="J56" s="24"/>
    </row>
    <row r="57" spans="1:10" ht="15.6" customHeight="1" x14ac:dyDescent="0.3">
      <c r="A57" s="23"/>
      <c r="B57" s="182" t="s">
        <v>157</v>
      </c>
      <c r="C57" s="11"/>
      <c r="D57" s="452"/>
      <c r="E57" s="452"/>
      <c r="F57" s="452"/>
      <c r="G57" s="452"/>
      <c r="H57" s="344"/>
      <c r="I57" s="315"/>
      <c r="J57" s="24"/>
    </row>
    <row r="58" spans="1:10" ht="16.2" thickBot="1" x14ac:dyDescent="0.35">
      <c r="A58" s="23"/>
      <c r="J58" s="24"/>
    </row>
    <row r="59" spans="1:10" ht="5.0999999999999996" customHeight="1" x14ac:dyDescent="0.3">
      <c r="A59" s="19"/>
      <c r="B59" s="21"/>
      <c r="C59" s="21"/>
      <c r="D59" s="21"/>
      <c r="E59" s="21"/>
      <c r="F59" s="21"/>
      <c r="G59" s="21"/>
      <c r="H59" s="21"/>
      <c r="I59" s="21"/>
      <c r="J59" s="22"/>
    </row>
    <row r="60" spans="1:10" ht="21" x14ac:dyDescent="0.4">
      <c r="A60" s="23"/>
      <c r="B60" s="434" t="s">
        <v>158</v>
      </c>
      <c r="C60" s="434"/>
      <c r="D60" s="434"/>
      <c r="E60" s="434"/>
      <c r="F60" s="434"/>
      <c r="G60" s="434"/>
      <c r="H60" s="434"/>
      <c r="I60" s="434"/>
      <c r="J60" s="24"/>
    </row>
    <row r="61" spans="1:10" ht="21" x14ac:dyDescent="0.4">
      <c r="A61" s="23"/>
      <c r="B61" s="434" t="s">
        <v>159</v>
      </c>
      <c r="C61" s="434"/>
      <c r="D61" s="434"/>
      <c r="E61" s="434"/>
      <c r="F61" s="434"/>
      <c r="G61" s="434"/>
      <c r="H61" s="434"/>
      <c r="I61" s="434"/>
      <c r="J61" s="24"/>
    </row>
    <row r="62" spans="1:10" ht="6.6" customHeight="1" x14ac:dyDescent="0.4">
      <c r="A62" s="23"/>
      <c r="B62" s="289"/>
      <c r="C62" s="289"/>
      <c r="D62" s="289"/>
      <c r="E62" s="289"/>
      <c r="F62" s="289"/>
      <c r="H62" s="455"/>
      <c r="I62" s="289"/>
      <c r="J62" s="24"/>
    </row>
    <row r="63" spans="1:10" ht="15.75" customHeight="1" x14ac:dyDescent="0.3">
      <c r="A63" s="23"/>
      <c r="B63" s="11" t="s">
        <v>160</v>
      </c>
      <c r="C63" s="11"/>
      <c r="H63" s="456"/>
      <c r="I63" s="11" t="s">
        <v>161</v>
      </c>
      <c r="J63" s="24"/>
    </row>
    <row r="64" spans="1:10" ht="8.25" customHeight="1" x14ac:dyDescent="0.3">
      <c r="A64" s="23"/>
      <c r="B64" s="11"/>
      <c r="C64" s="11"/>
      <c r="G64" s="11"/>
      <c r="H64" s="11"/>
      <c r="J64" s="24"/>
    </row>
    <row r="65" spans="1:10" ht="9.6" customHeight="1" x14ac:dyDescent="0.3">
      <c r="A65" s="23"/>
      <c r="B65" s="11"/>
      <c r="C65" s="453"/>
      <c r="D65" s="453"/>
      <c r="E65" s="453"/>
      <c r="F65" s="453"/>
      <c r="G65" s="453"/>
      <c r="H65" s="11"/>
      <c r="J65" s="24"/>
    </row>
    <row r="66" spans="1:10" ht="9.9" customHeight="1" x14ac:dyDescent="0.3">
      <c r="A66" s="23"/>
      <c r="B66" s="11"/>
      <c r="C66" s="453"/>
      <c r="D66" s="453"/>
      <c r="E66" s="453"/>
      <c r="F66" s="453"/>
      <c r="G66" s="453"/>
      <c r="H66" s="11"/>
      <c r="J66" s="24"/>
    </row>
    <row r="67" spans="1:10" ht="12.6" customHeight="1" x14ac:dyDescent="0.3">
      <c r="A67" s="23"/>
      <c r="B67" s="11" t="s">
        <v>19</v>
      </c>
      <c r="C67" s="454"/>
      <c r="D67" s="454"/>
      <c r="E67" s="454"/>
      <c r="F67" s="454"/>
      <c r="G67" s="454"/>
      <c r="H67" s="11" t="s">
        <v>162</v>
      </c>
      <c r="J67" s="24"/>
    </row>
    <row r="68" spans="1:10" ht="12" customHeight="1" thickBot="1" x14ac:dyDescent="0.35">
      <c r="A68" s="26"/>
      <c r="B68" s="28"/>
      <c r="C68" s="28"/>
      <c r="D68" s="28"/>
      <c r="E68" s="28"/>
      <c r="F68" s="28"/>
      <c r="G68" s="28"/>
      <c r="H68" s="28"/>
      <c r="I68" s="28"/>
      <c r="J68" s="30"/>
    </row>
    <row r="69" spans="1:10" ht="15.75" customHeight="1" x14ac:dyDescent="0.3">
      <c r="B69" s="11"/>
      <c r="C69" s="11"/>
      <c r="G69" s="11"/>
      <c r="H69" s="11"/>
    </row>
    <row r="70" spans="1:10" ht="15.75" customHeight="1" x14ac:dyDescent="0.3">
      <c r="B70" s="11"/>
      <c r="C70" s="11"/>
      <c r="G70" s="11"/>
      <c r="H70" s="11"/>
    </row>
    <row r="71" spans="1:10" ht="15.75" customHeight="1" x14ac:dyDescent="0.3">
      <c r="B71" s="11"/>
      <c r="C71" s="11"/>
      <c r="G71" s="11"/>
      <c r="H71" s="11"/>
    </row>
    <row r="72" spans="1:10" ht="15.75" customHeight="1" x14ac:dyDescent="0.3">
      <c r="B72" s="11"/>
      <c r="C72" s="11"/>
      <c r="G72" s="11"/>
      <c r="H72" s="11"/>
    </row>
    <row r="73" spans="1:10" ht="15.75" customHeight="1" x14ac:dyDescent="0.3">
      <c r="B73" s="11"/>
      <c r="C73" s="11"/>
      <c r="G73" s="11"/>
      <c r="H73" s="11"/>
    </row>
    <row r="74" spans="1:10" ht="15.75" customHeight="1" x14ac:dyDescent="0.3">
      <c r="B74" s="11"/>
      <c r="C74" s="11"/>
      <c r="G74" s="11"/>
      <c r="H74" s="11"/>
    </row>
    <row r="75" spans="1:10" ht="15.75" customHeight="1" x14ac:dyDescent="0.3">
      <c r="B75" s="11"/>
      <c r="C75" s="11"/>
      <c r="G75" s="11"/>
      <c r="H75" s="11"/>
    </row>
    <row r="76" spans="1:10" ht="15.75" customHeight="1" x14ac:dyDescent="0.3">
      <c r="B76" s="11"/>
      <c r="C76" s="11"/>
      <c r="G76" s="11"/>
      <c r="H76" s="11"/>
    </row>
    <row r="77" spans="1:10" ht="15.75" customHeight="1" x14ac:dyDescent="0.3">
      <c r="B77" s="11"/>
      <c r="C77" s="11"/>
      <c r="G77" s="11"/>
      <c r="H77" s="11"/>
    </row>
    <row r="78" spans="1:10" ht="15.75" customHeight="1" x14ac:dyDescent="0.3">
      <c r="B78" s="11"/>
      <c r="C78" s="11"/>
      <c r="G78" s="11"/>
      <c r="H78" s="11"/>
    </row>
    <row r="79" spans="1:10" ht="15.75" customHeight="1" x14ac:dyDescent="0.3">
      <c r="B79" s="11"/>
      <c r="C79" s="11"/>
      <c r="G79" s="11"/>
      <c r="H79" s="11"/>
    </row>
    <row r="80" spans="1:10" ht="15.75" customHeight="1" x14ac:dyDescent="0.3">
      <c r="B80" s="11"/>
      <c r="C80" s="11"/>
      <c r="G80" s="11"/>
      <c r="H80" s="11"/>
    </row>
    <row r="81" s="11" customFormat="1" ht="15.75" customHeight="1" x14ac:dyDescent="0.3"/>
    <row r="82" s="11" customFormat="1" ht="15.75" customHeight="1" x14ac:dyDescent="0.3"/>
    <row r="83" s="11" customFormat="1" ht="15.75" customHeight="1" x14ac:dyDescent="0.3"/>
    <row r="84" s="11" customFormat="1" ht="15.75" customHeight="1" x14ac:dyDescent="0.3"/>
    <row r="85" s="11" customFormat="1" ht="15.75" customHeight="1" x14ac:dyDescent="0.3"/>
    <row r="86" s="11" customFormat="1" ht="15.75" customHeight="1" x14ac:dyDescent="0.3"/>
    <row r="87" s="11" customFormat="1" ht="15.75" customHeight="1" x14ac:dyDescent="0.3"/>
    <row r="88" s="11" customFormat="1" ht="15.75" customHeight="1" x14ac:dyDescent="0.3"/>
    <row r="89" s="11" customFormat="1" ht="15.75" customHeight="1" x14ac:dyDescent="0.3"/>
    <row r="90" s="11" customFormat="1" ht="15.75" customHeight="1" x14ac:dyDescent="0.3"/>
    <row r="91" s="11" customFormat="1" ht="15.75" customHeight="1" x14ac:dyDescent="0.3"/>
    <row r="92" s="11" customFormat="1" ht="15.75" customHeight="1" x14ac:dyDescent="0.3"/>
    <row r="93" s="11" customFormat="1" ht="15.75" customHeight="1" x14ac:dyDescent="0.3"/>
    <row r="94" s="11" customFormat="1" ht="15.75" customHeight="1" x14ac:dyDescent="0.3"/>
    <row r="95" s="11" customFormat="1" ht="15.75" customHeight="1" x14ac:dyDescent="0.3"/>
    <row r="96" s="11" customFormat="1" ht="15.75" customHeight="1" x14ac:dyDescent="0.3"/>
    <row r="97" s="11" customFormat="1" ht="15.75" customHeight="1" x14ac:dyDescent="0.3"/>
    <row r="98" s="11" customFormat="1" ht="15.75" customHeight="1" x14ac:dyDescent="0.3"/>
    <row r="99" s="11" customFormat="1" ht="15.75" customHeight="1" x14ac:dyDescent="0.3"/>
    <row r="100" s="11" customFormat="1" ht="15.75" customHeight="1" x14ac:dyDescent="0.3"/>
    <row r="101" s="11" customFormat="1" ht="15.75" customHeight="1" x14ac:dyDescent="0.3"/>
    <row r="102" s="11" customFormat="1" ht="15.75" customHeight="1" x14ac:dyDescent="0.3"/>
    <row r="103" s="11" customFormat="1" ht="15.75" customHeight="1" x14ac:dyDescent="0.3"/>
    <row r="104" s="11" customFormat="1" ht="15.75" customHeight="1" x14ac:dyDescent="0.3"/>
    <row r="105" s="11" customFormat="1" ht="15.75" customHeight="1" x14ac:dyDescent="0.3"/>
    <row r="106" s="11" customFormat="1" ht="15.75" customHeight="1" x14ac:dyDescent="0.3"/>
    <row r="107" s="11" customFormat="1" ht="15.75" customHeight="1" x14ac:dyDescent="0.3"/>
    <row r="108" s="11" customFormat="1" ht="15.75" customHeight="1" x14ac:dyDescent="0.3"/>
    <row r="109" s="11" customFormat="1" ht="15.75" customHeight="1" x14ac:dyDescent="0.3"/>
    <row r="110" s="11" customFormat="1" ht="15.75" customHeight="1" x14ac:dyDescent="0.3"/>
    <row r="111" s="11" customFormat="1" ht="15.75" customHeight="1" x14ac:dyDescent="0.3"/>
    <row r="112" s="11" customFormat="1" ht="15.75" customHeight="1" x14ac:dyDescent="0.3"/>
    <row r="113" s="11" customFormat="1" ht="15.75" customHeight="1" x14ac:dyDescent="0.3"/>
    <row r="114" s="11" customFormat="1" ht="15.75" customHeight="1" x14ac:dyDescent="0.3"/>
    <row r="115" s="11" customFormat="1" ht="15.75" customHeight="1" x14ac:dyDescent="0.3"/>
    <row r="116" s="11" customFormat="1" ht="15.75" customHeight="1" x14ac:dyDescent="0.3"/>
    <row r="117" s="11" customFormat="1" ht="15.75" customHeight="1" x14ac:dyDescent="0.3"/>
    <row r="118" s="11" customFormat="1" ht="15.75" customHeight="1" x14ac:dyDescent="0.3"/>
    <row r="119" s="11" customFormat="1" ht="15.75" customHeight="1" x14ac:dyDescent="0.3"/>
    <row r="120" s="11" customFormat="1" ht="15.75" customHeight="1" x14ac:dyDescent="0.3"/>
    <row r="121" s="11" customFormat="1" ht="15.75" customHeight="1" x14ac:dyDescent="0.3"/>
    <row r="122" s="11" customFormat="1" ht="15.75" customHeight="1" x14ac:dyDescent="0.3"/>
    <row r="123" s="11" customFormat="1" ht="15.75" customHeight="1" x14ac:dyDescent="0.3"/>
    <row r="124" s="11" customFormat="1" ht="15.75" customHeight="1" x14ac:dyDescent="0.3"/>
    <row r="125" s="11" customFormat="1" ht="15.75" customHeight="1" x14ac:dyDescent="0.3"/>
  </sheetData>
  <sheetProtection algorithmName="SHA-512" hashValue="Fn1+SpnvBcupp8bM6KTSvDlyzy3TO5qkZ0zb0TP4HzH3gWo3/JkKrA0b+duKIeowHPSuydJUMGnKF+9iIvCf6g==" saltValue="OvzAw7X66yrwmXbCU1Ek/w==" spinCount="100000" sheet="1" objects="1" scenarios="1"/>
  <dataConsolidate/>
  <mergeCells count="22">
    <mergeCell ref="H49:H50"/>
    <mergeCell ref="H52:H53"/>
    <mergeCell ref="B39:I43"/>
    <mergeCell ref="B38:I38"/>
    <mergeCell ref="B55:E55"/>
    <mergeCell ref="C52:F53"/>
    <mergeCell ref="D57:G57"/>
    <mergeCell ref="A2:G2"/>
    <mergeCell ref="B20:I20"/>
    <mergeCell ref="B61:I61"/>
    <mergeCell ref="C65:G67"/>
    <mergeCell ref="B5:I6"/>
    <mergeCell ref="B31:I35"/>
    <mergeCell ref="B9:I11"/>
    <mergeCell ref="B12:I17"/>
    <mergeCell ref="B21:I26"/>
    <mergeCell ref="B29:I30"/>
    <mergeCell ref="B60:I60"/>
    <mergeCell ref="H62:H63"/>
    <mergeCell ref="B46:I46"/>
    <mergeCell ref="B47:I47"/>
    <mergeCell ref="C49:F50"/>
  </mergeCells>
  <dataValidations count="7">
    <dataValidation allowBlank="1" showErrorMessage="1" promptTitle="Related party transactions" prompt="This box must be completed by ALL branches. If there is nothing to report, please state 'None'. Further guidance and examples of related party transactions can be found at Appendix I part 6 of the Guide." sqref="B47:I47" xr:uid="{DA0491E7-F844-4559-930C-29AC9F81C04D}"/>
    <dataValidation allowBlank="1" showErrorMessage="1" sqref="B46:I46 B48:I48 I49:I57 B49:C49 B52:C52 B51:H51 G52 G49" xr:uid="{0BCF6926-04DB-4103-8ED9-2035777A46D7}"/>
    <dataValidation allowBlank="1" showInputMessage="1" showErrorMessage="1" promptTitle="Assets/Branch Equipment" prompt="Please give details of any assets or branch equipment purchased by the branch in the year." sqref="B39:I43" xr:uid="{00000000-0002-0000-0600-000002000000}"/>
    <dataValidation allowBlank="1" showInputMessage="1" showErrorMessage="1" promptTitle="Related party transactions" prompt="This box must be completed by ALL branches. If there is nothing to report, please state 'None'. Further guidance and examples of related party transactions can be found at Appendix I part 6 of the Guide." sqref="B12:I17" xr:uid="{00000000-0002-0000-0600-000000000000}"/>
    <dataValidation allowBlank="1" showInputMessage="1" showErrorMessage="1" promptTitle="Local legacies" prompt="Please give details of any local legacies received by the branch in the year. You do NOT need to include legacies paid via head office. Please state the name of the legator, the amount, and the terms of any restrictions imposed." sqref="B21:I26" xr:uid="{00000000-0002-0000-0600-000001000000}"/>
    <dataValidation type="list" allowBlank="1" showInputMessage="1" showErrorMessage="1" sqref="F55" xr:uid="{BC0EDC4C-3A4C-4FB4-8CFF-A11B06E551CB}">
      <formula1>"Yes,No,N/A"</formula1>
    </dataValidation>
    <dataValidation allowBlank="1" showInputMessage="1" showErrorMessage="1" promptTitle="Large or Unusual Transactions" prompt="Please provide details of any large or unusual transactions during the year. Please state as much relevant information as possible." sqref="B31:I35" xr:uid="{E7EE73C2-FAC9-4846-8D56-B77EB19BEBBC}"/>
  </dataValidations>
  <pageMargins left="0.25" right="0.25" top="0.75" bottom="0.75" header="0.3" footer="0.3"/>
  <pageSetup paperSize="9" scale="75" orientation="portrait" r:id="rId1"/>
  <extLst>
    <ext xmlns:x14="http://schemas.microsoft.com/office/spreadsheetml/2009/9/main" uri="{78C0D931-6437-407d-A8EE-F0AAD7539E65}">
      <x14:conditionalFormattings>
        <x14:conditionalFormatting xmlns:xm="http://schemas.microsoft.com/office/excel/2006/main">
          <x14:cfRule type="expression" priority="21" id="{EA32524F-1B47-454B-8370-F21656EB71CF}">
            <xm:f>'Validation Checks'!$C$65="FAIL"</xm:f>
            <x14:dxf>
              <fill>
                <patternFill>
                  <bgColor theme="5" tint="0.39994506668294322"/>
                </patternFill>
              </fill>
            </x14:dxf>
          </x14:cfRule>
          <xm:sqref>B12:I17</xm:sqref>
        </x14:conditionalFormatting>
        <x14:conditionalFormatting xmlns:xm="http://schemas.microsoft.com/office/excel/2006/main">
          <x14:cfRule type="expression" priority="5" id="{E925921A-F163-497A-9592-E4D5CAE39FDC}">
            <xm:f>'Validation Checks'!$C$68="FAIL"</xm:f>
            <x14:dxf>
              <fill>
                <patternFill>
                  <bgColor theme="5" tint="0.39994506668294322"/>
                </patternFill>
              </fill>
            </x14:dxf>
          </x14:cfRule>
          <xm:sqref>B21:I26</xm:sqref>
        </x14:conditionalFormatting>
        <x14:conditionalFormatting xmlns:xm="http://schemas.microsoft.com/office/excel/2006/main">
          <x14:cfRule type="expression" priority="20" id="{B0F7C23D-69C1-431F-98BF-0931C0302F61}">
            <xm:f>'Validation Checks'!$C$67="FAIL"</xm:f>
            <x14:dxf>
              <fill>
                <patternFill>
                  <bgColor theme="5" tint="0.39994506668294322"/>
                </patternFill>
              </fill>
            </x14:dxf>
          </x14:cfRule>
          <xm:sqref>B31:I35</xm:sqref>
        </x14:conditionalFormatting>
        <x14:conditionalFormatting xmlns:xm="http://schemas.microsoft.com/office/excel/2006/main">
          <x14:cfRule type="expression" priority="1" id="{45CE186F-F17D-4891-B138-0C642BBE9C77}">
            <xm:f>'Validation Checks'!$C$69="FAIL"</xm:f>
            <x14:dxf>
              <fill>
                <patternFill>
                  <bgColor theme="5" tint="0.39994506668294322"/>
                </patternFill>
              </fill>
            </x14:dxf>
          </x14:cfRule>
          <xm:sqref>B39:I43</xm:sqref>
        </x14:conditionalFormatting>
        <x14:conditionalFormatting xmlns:xm="http://schemas.microsoft.com/office/excel/2006/main">
          <x14:cfRule type="expression" priority="11" id="{3C8C9BDC-79BE-442D-AF15-40AB79F32E3D}">
            <xm:f>'Validation Checks'!$C$67="FAIL"</xm:f>
            <x14:dxf>
              <fill>
                <patternFill>
                  <bgColor theme="5" tint="0.39994506668294322"/>
                </patternFill>
              </fill>
            </x14:dxf>
          </x14:cfRule>
          <xm:sqref>C49:F50</xm:sqref>
        </x14:conditionalFormatting>
        <x14:conditionalFormatting xmlns:xm="http://schemas.microsoft.com/office/excel/2006/main">
          <x14:cfRule type="expression" priority="10" id="{EE958E29-557A-482D-900B-85480C88D6BC}">
            <xm:f>'Validation Checks'!$C$67="FAIL"</xm:f>
            <x14:dxf>
              <fill>
                <patternFill>
                  <bgColor theme="5" tint="0.39994506668294322"/>
                </patternFill>
              </fill>
            </x14:dxf>
          </x14:cfRule>
          <xm:sqref>C52:F54 C56:E56 D57</xm:sqref>
        </x14:conditionalFormatting>
        <x14:conditionalFormatting xmlns:xm="http://schemas.microsoft.com/office/excel/2006/main">
          <x14:cfRule type="expression" priority="3" id="{E8AFCAC8-40D8-4492-B854-10CA137BA556}">
            <xm:f>'Validation Checks'!$C$67="FAIL"</xm:f>
            <x14:dxf>
              <fill>
                <patternFill>
                  <bgColor theme="5" tint="0.39994506668294322"/>
                </patternFill>
              </fill>
            </x14:dxf>
          </x14:cfRule>
          <xm:sqref>F55:I56</xm:sqref>
        </x14:conditionalFormatting>
        <x14:conditionalFormatting xmlns:xm="http://schemas.microsoft.com/office/excel/2006/main">
          <x14:cfRule type="expression" priority="6" id="{220DF374-4B58-48AF-A1AD-0A326C17C65A}">
            <xm:f>'Validation Checks'!$C$67="FAIL"</xm:f>
            <x14:dxf>
              <fill>
                <patternFill>
                  <bgColor theme="5" tint="0.39994506668294322"/>
                </patternFill>
              </fill>
            </x14:dxf>
          </x14:cfRule>
          <xm:sqref>H49:H50</xm:sqref>
        </x14:conditionalFormatting>
        <x14:conditionalFormatting xmlns:xm="http://schemas.microsoft.com/office/excel/2006/main">
          <x14:cfRule type="expression" priority="7" id="{B8C8EA7B-A4B1-4E8E-B4B7-33FE00AA23CE}">
            <xm:f>'Validation Checks'!$C$67="FAIL"</xm:f>
            <x14:dxf>
              <fill>
                <patternFill>
                  <bgColor theme="5" tint="0.39994506668294322"/>
                </patternFill>
              </fill>
            </x14:dxf>
          </x14:cfRule>
          <xm:sqref>H52:H54 H57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FF513-6E48-4880-95FF-6C10CF3B7A0F}">
  <sheetPr>
    <tabColor theme="8" tint="0.59999389629810485"/>
    <pageSetUpPr fitToPage="1"/>
  </sheetPr>
  <dimension ref="A1:J29"/>
  <sheetViews>
    <sheetView zoomScale="90" zoomScaleNormal="90" workbookViewId="0">
      <selection activeCell="D46" sqref="D46"/>
    </sheetView>
  </sheetViews>
  <sheetFormatPr defaultRowHeight="14.4" x14ac:dyDescent="0.3"/>
  <cols>
    <col min="1" max="1" width="2.109375" customWidth="1"/>
    <col min="2" max="2" width="11" customWidth="1"/>
    <col min="3" max="3" width="12.5546875" customWidth="1"/>
    <col min="4" max="4" width="25.109375" customWidth="1"/>
    <col min="5" max="5" width="1.44140625" customWidth="1"/>
    <col min="6" max="6" width="5.88671875" customWidth="1"/>
    <col min="7" max="7" width="23.88671875" bestFit="1" customWidth="1"/>
    <col min="8" max="8" width="25.109375" bestFit="1" customWidth="1"/>
    <col min="9" max="9" width="12.5546875" customWidth="1"/>
    <col min="10" max="10" width="2.109375" customWidth="1"/>
  </cols>
  <sheetData>
    <row r="1" spans="1:10" ht="15.6" x14ac:dyDescent="0.3">
      <c r="A1" s="19"/>
      <c r="B1" s="20"/>
      <c r="C1" s="20"/>
      <c r="D1" s="20"/>
      <c r="E1" s="21"/>
      <c r="F1" s="21"/>
      <c r="G1" s="20"/>
      <c r="H1" s="59"/>
      <c r="I1" s="21"/>
      <c r="J1" s="22"/>
    </row>
    <row r="2" spans="1:10" ht="33.6" x14ac:dyDescent="0.65">
      <c r="A2" s="425" t="s">
        <v>163</v>
      </c>
      <c r="B2" s="417"/>
      <c r="C2" s="417"/>
      <c r="D2" s="417"/>
      <c r="E2" s="417"/>
      <c r="F2" s="417"/>
      <c r="G2" s="426"/>
      <c r="H2" s="167" t="s">
        <v>85</v>
      </c>
      <c r="I2" s="68">
        <f>'Section 1'!N5</f>
        <v>0</v>
      </c>
      <c r="J2" s="24"/>
    </row>
    <row r="3" spans="1:10" ht="15.6" x14ac:dyDescent="0.3">
      <c r="A3" s="25"/>
      <c r="B3" s="55"/>
      <c r="C3" s="55"/>
      <c r="D3" s="55"/>
      <c r="E3" s="12"/>
      <c r="F3" s="12"/>
      <c r="G3" s="55"/>
      <c r="H3" s="58"/>
      <c r="I3" s="12"/>
      <c r="J3" s="31"/>
    </row>
    <row r="4" spans="1:10" ht="15.6" x14ac:dyDescent="0.3">
      <c r="A4" s="32"/>
      <c r="B4" s="168"/>
      <c r="C4" s="168"/>
      <c r="D4" s="168"/>
      <c r="E4" s="14"/>
      <c r="F4" s="14"/>
      <c r="G4" s="168"/>
      <c r="H4" s="168"/>
      <c r="I4" s="14"/>
      <c r="J4" s="33"/>
    </row>
    <row r="5" spans="1:10" ht="15.75" customHeight="1" x14ac:dyDescent="0.3">
      <c r="A5" s="23"/>
      <c r="B5" s="451" t="s">
        <v>164</v>
      </c>
      <c r="C5" s="451"/>
      <c r="D5" s="451"/>
      <c r="E5" s="451"/>
      <c r="F5" s="451"/>
      <c r="G5" s="451"/>
      <c r="H5" s="451"/>
      <c r="I5" s="451"/>
      <c r="J5" s="24"/>
    </row>
    <row r="6" spans="1:10" ht="15.6" x14ac:dyDescent="0.3">
      <c r="A6" s="23"/>
      <c r="B6" s="458"/>
      <c r="C6" s="458"/>
      <c r="D6" s="458"/>
      <c r="E6" s="458"/>
      <c r="F6" s="458"/>
      <c r="G6" s="458"/>
      <c r="H6" s="458"/>
      <c r="I6" s="458"/>
      <c r="J6" s="24"/>
    </row>
    <row r="7" spans="1:10" ht="15.6" x14ac:dyDescent="0.3">
      <c r="A7" s="23"/>
      <c r="B7" s="458"/>
      <c r="C7" s="458"/>
      <c r="D7" s="458"/>
      <c r="E7" s="458"/>
      <c r="F7" s="458"/>
      <c r="G7" s="458"/>
      <c r="H7" s="458"/>
      <c r="I7" s="458"/>
      <c r="J7" s="24"/>
    </row>
    <row r="8" spans="1:10" ht="15.6" x14ac:dyDescent="0.3">
      <c r="A8" s="23"/>
      <c r="B8" s="458"/>
      <c r="C8" s="458"/>
      <c r="D8" s="458"/>
      <c r="E8" s="458"/>
      <c r="F8" s="458"/>
      <c r="G8" s="458"/>
      <c r="H8" s="458"/>
      <c r="I8" s="458"/>
      <c r="J8" s="24"/>
    </row>
    <row r="9" spans="1:10" ht="15.6" x14ac:dyDescent="0.3">
      <c r="A9" s="23"/>
      <c r="B9" s="458"/>
      <c r="C9" s="458"/>
      <c r="D9" s="458"/>
      <c r="E9" s="458"/>
      <c r="F9" s="458"/>
      <c r="G9" s="458"/>
      <c r="H9" s="458"/>
      <c r="I9" s="458"/>
      <c r="J9" s="24"/>
    </row>
    <row r="10" spans="1:10" ht="15.6" x14ac:dyDescent="0.3">
      <c r="A10" s="23"/>
      <c r="B10" s="458"/>
      <c r="C10" s="458"/>
      <c r="D10" s="458"/>
      <c r="E10" s="458"/>
      <c r="F10" s="458"/>
      <c r="G10" s="458"/>
      <c r="H10" s="458"/>
      <c r="I10" s="458"/>
      <c r="J10" s="24"/>
    </row>
    <row r="11" spans="1:10" ht="15.6" x14ac:dyDescent="0.3">
      <c r="A11" s="23"/>
      <c r="B11" s="458"/>
      <c r="C11" s="458"/>
      <c r="D11" s="458"/>
      <c r="E11" s="458"/>
      <c r="F11" s="458"/>
      <c r="G11" s="458"/>
      <c r="H11" s="458"/>
      <c r="I11" s="458"/>
      <c r="J11" s="24"/>
    </row>
    <row r="12" spans="1:10" ht="15.6" x14ac:dyDescent="0.3">
      <c r="A12" s="23"/>
      <c r="B12" s="458"/>
      <c r="C12" s="458"/>
      <c r="D12" s="458"/>
      <c r="E12" s="458"/>
      <c r="F12" s="458"/>
      <c r="G12" s="458"/>
      <c r="H12" s="458"/>
      <c r="I12" s="458"/>
      <c r="J12" s="24"/>
    </row>
    <row r="13" spans="1:10" ht="15.6" x14ac:dyDescent="0.3">
      <c r="A13" s="23"/>
      <c r="B13" s="458"/>
      <c r="C13" s="458"/>
      <c r="D13" s="458"/>
      <c r="E13" s="458"/>
      <c r="F13" s="458"/>
      <c r="G13" s="458"/>
      <c r="H13" s="458"/>
      <c r="I13" s="458"/>
      <c r="J13" s="24"/>
    </row>
    <row r="14" spans="1:10" ht="15.6" x14ac:dyDescent="0.3">
      <c r="A14" s="23"/>
      <c r="B14" s="458"/>
      <c r="C14" s="458"/>
      <c r="D14" s="458"/>
      <c r="E14" s="458"/>
      <c r="F14" s="458"/>
      <c r="G14" s="458"/>
      <c r="H14" s="458"/>
      <c r="I14" s="458"/>
      <c r="J14" s="24"/>
    </row>
    <row r="15" spans="1:10" ht="15.6" x14ac:dyDescent="0.3">
      <c r="A15" s="23"/>
      <c r="B15" s="458"/>
      <c r="C15" s="458"/>
      <c r="D15" s="458"/>
      <c r="E15" s="458"/>
      <c r="F15" s="458"/>
      <c r="G15" s="458"/>
      <c r="H15" s="458"/>
      <c r="I15" s="458"/>
      <c r="J15" s="24"/>
    </row>
    <row r="16" spans="1:10" ht="15.6" x14ac:dyDescent="0.3">
      <c r="A16" s="23"/>
      <c r="B16" s="458"/>
      <c r="C16" s="458"/>
      <c r="D16" s="458"/>
      <c r="E16" s="458"/>
      <c r="F16" s="458"/>
      <c r="G16" s="458"/>
      <c r="H16" s="458"/>
      <c r="I16" s="458"/>
      <c r="J16" s="24"/>
    </row>
    <row r="17" spans="1:10" ht="15.6" x14ac:dyDescent="0.3">
      <c r="A17" s="23"/>
      <c r="B17" s="458"/>
      <c r="C17" s="458"/>
      <c r="D17" s="458"/>
      <c r="E17" s="458"/>
      <c r="F17" s="458"/>
      <c r="G17" s="458"/>
      <c r="H17" s="458"/>
      <c r="I17" s="458"/>
      <c r="J17" s="24"/>
    </row>
    <row r="18" spans="1:10" ht="15.6" x14ac:dyDescent="0.3">
      <c r="A18" s="23"/>
      <c r="B18" s="458"/>
      <c r="C18" s="458"/>
      <c r="D18" s="458"/>
      <c r="E18" s="458"/>
      <c r="F18" s="458"/>
      <c r="G18" s="458"/>
      <c r="H18" s="458"/>
      <c r="I18" s="458"/>
      <c r="J18" s="24"/>
    </row>
    <row r="19" spans="1:10" ht="15.6" x14ac:dyDescent="0.3">
      <c r="A19" s="23"/>
      <c r="B19" s="458"/>
      <c r="C19" s="458"/>
      <c r="D19" s="458"/>
      <c r="E19" s="458"/>
      <c r="F19" s="458"/>
      <c r="G19" s="458"/>
      <c r="H19" s="458"/>
      <c r="I19" s="458"/>
      <c r="J19" s="24"/>
    </row>
    <row r="20" spans="1:10" ht="15.6" x14ac:dyDescent="0.3">
      <c r="A20" s="23"/>
      <c r="B20" s="458"/>
      <c r="C20" s="458"/>
      <c r="D20" s="458"/>
      <c r="E20" s="458"/>
      <c r="F20" s="458"/>
      <c r="G20" s="458"/>
      <c r="H20" s="458"/>
      <c r="I20" s="458"/>
      <c r="J20" s="24"/>
    </row>
    <row r="21" spans="1:10" ht="15.6" x14ac:dyDescent="0.3">
      <c r="A21" s="23"/>
      <c r="B21" s="458"/>
      <c r="C21" s="458"/>
      <c r="D21" s="458"/>
      <c r="E21" s="458"/>
      <c r="F21" s="458"/>
      <c r="G21" s="458"/>
      <c r="H21" s="458"/>
      <c r="I21" s="458"/>
      <c r="J21" s="24"/>
    </row>
    <row r="22" spans="1:10" ht="15.6" x14ac:dyDescent="0.3">
      <c r="A22" s="23"/>
      <c r="B22" s="458"/>
      <c r="C22" s="458"/>
      <c r="D22" s="458"/>
      <c r="E22" s="458"/>
      <c r="F22" s="458"/>
      <c r="G22" s="458"/>
      <c r="H22" s="458"/>
      <c r="I22" s="458"/>
      <c r="J22" s="24"/>
    </row>
    <row r="23" spans="1:10" ht="15.6" x14ac:dyDescent="0.3">
      <c r="A23" s="23"/>
      <c r="B23" s="458"/>
      <c r="C23" s="458"/>
      <c r="D23" s="458"/>
      <c r="E23" s="458"/>
      <c r="F23" s="458"/>
      <c r="G23" s="458"/>
      <c r="H23" s="458"/>
      <c r="I23" s="458"/>
      <c r="J23" s="24"/>
    </row>
    <row r="24" spans="1:10" ht="15.6" x14ac:dyDescent="0.3">
      <c r="A24" s="23"/>
      <c r="B24" s="458"/>
      <c r="C24" s="458"/>
      <c r="D24" s="458"/>
      <c r="E24" s="458"/>
      <c r="F24" s="458"/>
      <c r="G24" s="458"/>
      <c r="H24" s="458"/>
      <c r="I24" s="458"/>
      <c r="J24" s="24"/>
    </row>
    <row r="25" spans="1:10" ht="15.6" x14ac:dyDescent="0.3">
      <c r="A25" s="23"/>
      <c r="B25" s="458"/>
      <c r="C25" s="458"/>
      <c r="D25" s="458"/>
      <c r="E25" s="458"/>
      <c r="F25" s="458"/>
      <c r="G25" s="458"/>
      <c r="H25" s="458"/>
      <c r="I25" s="458"/>
      <c r="J25" s="24"/>
    </row>
    <row r="26" spans="1:10" ht="15.6" x14ac:dyDescent="0.3">
      <c r="A26" s="23"/>
      <c r="B26" s="458"/>
      <c r="C26" s="458"/>
      <c r="D26" s="458"/>
      <c r="E26" s="458"/>
      <c r="F26" s="458"/>
      <c r="G26" s="458"/>
      <c r="H26" s="458"/>
      <c r="I26" s="458"/>
      <c r="J26" s="24"/>
    </row>
    <row r="27" spans="1:10" ht="15.6" x14ac:dyDescent="0.3">
      <c r="A27" s="23"/>
      <c r="B27" s="458"/>
      <c r="C27" s="458"/>
      <c r="D27" s="458"/>
      <c r="E27" s="458"/>
      <c r="F27" s="458"/>
      <c r="G27" s="458"/>
      <c r="H27" s="458"/>
      <c r="I27" s="458"/>
      <c r="J27" s="24"/>
    </row>
    <row r="28" spans="1:10" ht="15.6" x14ac:dyDescent="0.3">
      <c r="A28" s="23"/>
      <c r="B28" s="458"/>
      <c r="C28" s="458"/>
      <c r="D28" s="458"/>
      <c r="E28" s="458"/>
      <c r="F28" s="458"/>
      <c r="G28" s="458"/>
      <c r="H28" s="458"/>
      <c r="I28" s="458"/>
      <c r="J28" s="24"/>
    </row>
    <row r="29" spans="1:10" ht="15.6" x14ac:dyDescent="0.3">
      <c r="A29" s="25"/>
      <c r="B29" s="55"/>
      <c r="C29" s="55"/>
      <c r="D29" s="55"/>
      <c r="E29" s="12"/>
      <c r="F29" s="12"/>
      <c r="G29" s="55"/>
      <c r="H29" s="55"/>
      <c r="I29" s="12"/>
      <c r="J29" s="31"/>
    </row>
  </sheetData>
  <sheetProtection algorithmName="SHA-512" hashValue="10QgmyZJpBXN3HvPUexVwTsMiLXRedG9bS6JfCg52CjA3x04bx0exnmW6UllHb1/AN5hScpCfVWAAvZptOwFjg==" saltValue="AKtQzCMwF0lK5/C3NyXw2Q==" spinCount="100000" sheet="1" objects="1" scenarios="1"/>
  <mergeCells count="3">
    <mergeCell ref="A2:G2"/>
    <mergeCell ref="B5:I5"/>
    <mergeCell ref="B6:I28"/>
  </mergeCells>
  <dataValidations count="1">
    <dataValidation allowBlank="1" showInputMessage="1" showErrorMessage="1" promptTitle="County treasurer comments" prompt="Use of this box is optional. Comments may be input here and/or included on the hard copy signed return." sqref="B6:I28" xr:uid="{1FD6C1DD-51D6-46E3-BA8B-C08A5BCF339A}"/>
  </dataValidations>
  <pageMargins left="0.7" right="0.7" top="0.75" bottom="0.75" header="0.3" footer="0.3"/>
  <pageSetup paperSize="9" scale="71"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59999389629810485"/>
    <pageSetUpPr fitToPage="1"/>
  </sheetPr>
  <dimension ref="A1:N57"/>
  <sheetViews>
    <sheetView topLeftCell="A23" zoomScale="93" zoomScaleNormal="93" workbookViewId="0">
      <selection activeCell="B12" sqref="B12"/>
    </sheetView>
  </sheetViews>
  <sheetFormatPr defaultColWidth="9.109375" defaultRowHeight="13.8" x14ac:dyDescent="0.3"/>
  <cols>
    <col min="1" max="1" width="2.109375" style="2" customWidth="1"/>
    <col min="2" max="2" width="12.88671875" style="3" customWidth="1"/>
    <col min="3" max="3" width="14.5546875" style="3" customWidth="1"/>
    <col min="4" max="8" width="9.109375" style="3"/>
    <col min="9" max="9" width="4" style="3" customWidth="1"/>
    <col min="10" max="10" width="18.44140625" style="3" customWidth="1"/>
    <col min="11" max="11" width="12.109375" style="3" customWidth="1"/>
    <col min="12" max="12" width="25.109375" style="3" customWidth="1"/>
    <col min="13" max="13" width="19.44140625" style="3" customWidth="1"/>
    <col min="14" max="14" width="2.44140625" style="2" customWidth="1"/>
    <col min="15" max="16384" width="9.109375" style="2"/>
  </cols>
  <sheetData>
    <row r="1" spans="1:14" x14ac:dyDescent="0.3">
      <c r="A1" s="41"/>
      <c r="B1" s="42"/>
      <c r="C1" s="42"/>
      <c r="D1" s="42"/>
      <c r="E1" s="42"/>
      <c r="F1" s="42"/>
      <c r="G1" s="42"/>
      <c r="H1" s="42"/>
      <c r="I1" s="42"/>
      <c r="J1" s="42"/>
      <c r="K1" s="64"/>
      <c r="L1" s="65"/>
      <c r="M1" s="42"/>
      <c r="N1" s="43"/>
    </row>
    <row r="2" spans="1:14" ht="33.6" x14ac:dyDescent="0.65">
      <c r="A2" s="469" t="s">
        <v>165</v>
      </c>
      <c r="B2" s="470"/>
      <c r="C2" s="470"/>
      <c r="D2" s="470"/>
      <c r="E2" s="470"/>
      <c r="F2" s="470"/>
      <c r="G2" s="470"/>
      <c r="H2" s="470"/>
      <c r="I2" s="470"/>
      <c r="J2" s="470"/>
      <c r="K2" s="471"/>
      <c r="L2" s="167" t="s">
        <v>85</v>
      </c>
      <c r="M2" s="68">
        <f>'Section 1'!N5</f>
        <v>0</v>
      </c>
      <c r="N2" s="45"/>
    </row>
    <row r="3" spans="1:14" ht="12.75" customHeight="1" x14ac:dyDescent="0.65">
      <c r="A3" s="66"/>
      <c r="B3" s="60"/>
      <c r="C3" s="61"/>
      <c r="D3" s="61"/>
      <c r="E3" s="61"/>
      <c r="F3" s="61"/>
      <c r="G3" s="61"/>
      <c r="H3" s="61"/>
      <c r="I3" s="61"/>
      <c r="J3" s="61"/>
      <c r="K3" s="62"/>
      <c r="L3" s="63"/>
      <c r="M3" s="61"/>
      <c r="N3" s="67"/>
    </row>
    <row r="4" spans="1:14" ht="12.75" customHeight="1" x14ac:dyDescent="0.65">
      <c r="A4" s="44"/>
      <c r="B4" s="39"/>
      <c r="C4" s="1"/>
      <c r="D4" s="1"/>
      <c r="E4" s="1"/>
      <c r="F4" s="1"/>
      <c r="G4" s="1"/>
      <c r="H4" s="1"/>
      <c r="I4" s="1"/>
      <c r="J4" s="1"/>
      <c r="K4" s="1"/>
      <c r="L4" s="1"/>
      <c r="M4" s="1"/>
      <c r="N4" s="45"/>
    </row>
    <row r="5" spans="1:14" s="4" customFormat="1" ht="15" customHeight="1" x14ac:dyDescent="0.3">
      <c r="A5" s="46"/>
      <c r="B5" s="472" t="s">
        <v>166</v>
      </c>
      <c r="C5" s="472"/>
      <c r="D5" s="472"/>
      <c r="E5" s="472"/>
      <c r="F5" s="472"/>
      <c r="G5" s="472"/>
      <c r="H5" s="472"/>
      <c r="I5" s="472"/>
      <c r="J5" s="472"/>
      <c r="K5" s="472"/>
      <c r="L5" s="472"/>
      <c r="M5" s="472"/>
      <c r="N5" s="47"/>
    </row>
    <row r="6" spans="1:14" s="4" customFormat="1" ht="15" customHeight="1" x14ac:dyDescent="0.3">
      <c r="A6" s="46"/>
      <c r="B6" s="472"/>
      <c r="C6" s="472"/>
      <c r="D6" s="472"/>
      <c r="E6" s="472"/>
      <c r="F6" s="472"/>
      <c r="G6" s="472"/>
      <c r="H6" s="472"/>
      <c r="I6" s="472"/>
      <c r="J6" s="472"/>
      <c r="K6" s="472"/>
      <c r="L6" s="472"/>
      <c r="M6" s="472"/>
      <c r="N6" s="47"/>
    </row>
    <row r="7" spans="1:14" s="4" customFormat="1" ht="8.25" customHeight="1" x14ac:dyDescent="0.3">
      <c r="A7" s="46"/>
      <c r="B7" s="5"/>
      <c r="C7" s="5"/>
      <c r="D7" s="5"/>
      <c r="E7" s="5"/>
      <c r="F7" s="5"/>
      <c r="G7" s="5"/>
      <c r="H7" s="5"/>
      <c r="I7" s="5"/>
      <c r="J7" s="5"/>
      <c r="K7" s="5"/>
      <c r="L7" s="5"/>
      <c r="M7" s="5"/>
      <c r="N7" s="48"/>
    </row>
    <row r="8" spans="1:14" s="4" customFormat="1" ht="15" customHeight="1" x14ac:dyDescent="0.3">
      <c r="A8" s="46"/>
      <c r="B8" s="473" t="s">
        <v>7116</v>
      </c>
      <c r="C8" s="473"/>
      <c r="D8" s="473"/>
      <c r="E8" s="473"/>
      <c r="F8" s="473"/>
      <c r="G8" s="473"/>
      <c r="H8" s="473"/>
      <c r="I8" s="473"/>
      <c r="J8" s="473"/>
      <c r="K8" s="473"/>
      <c r="L8" s="473"/>
      <c r="M8" s="473"/>
      <c r="N8" s="48"/>
    </row>
    <row r="9" spans="1:14" s="4" customFormat="1" ht="15" customHeight="1" x14ac:dyDescent="0.3">
      <c r="A9" s="46"/>
      <c r="B9" s="473"/>
      <c r="C9" s="473"/>
      <c r="D9" s="473"/>
      <c r="E9" s="473"/>
      <c r="F9" s="473"/>
      <c r="G9" s="473"/>
      <c r="H9" s="473"/>
      <c r="I9" s="473"/>
      <c r="J9" s="473"/>
      <c r="K9" s="473"/>
      <c r="L9" s="473"/>
      <c r="M9" s="473"/>
      <c r="N9" s="48"/>
    </row>
    <row r="10" spans="1:14" s="4" customFormat="1" ht="8.25" customHeight="1" x14ac:dyDescent="0.3">
      <c r="A10" s="46"/>
      <c r="B10" s="5"/>
      <c r="C10" s="5"/>
      <c r="D10" s="5"/>
      <c r="E10" s="5"/>
      <c r="F10" s="5"/>
      <c r="G10" s="5"/>
      <c r="H10" s="5"/>
      <c r="I10" s="5"/>
      <c r="J10" s="5"/>
      <c r="K10" s="5"/>
      <c r="L10" s="5"/>
      <c r="M10" s="5"/>
      <c r="N10" s="48"/>
    </row>
    <row r="11" spans="1:14" s="4" customFormat="1" ht="15" customHeight="1" x14ac:dyDescent="0.3">
      <c r="A11" s="46"/>
      <c r="B11" s="473" t="s">
        <v>7117</v>
      </c>
      <c r="C11" s="473"/>
      <c r="D11" s="473"/>
      <c r="E11" s="473"/>
      <c r="F11" s="473"/>
      <c r="G11" s="473"/>
      <c r="H11" s="473"/>
      <c r="I11" s="473"/>
      <c r="J11" s="473"/>
      <c r="K11" s="473"/>
      <c r="L11" s="473"/>
      <c r="M11" s="473"/>
      <c r="N11" s="48"/>
    </row>
    <row r="12" spans="1:14" s="4" customFormat="1" ht="8.25" customHeight="1" x14ac:dyDescent="0.3">
      <c r="A12" s="46"/>
      <c r="B12" s="5"/>
      <c r="C12" s="5"/>
      <c r="D12" s="5"/>
      <c r="E12" s="5"/>
      <c r="F12" s="5"/>
      <c r="G12" s="5"/>
      <c r="H12" s="5"/>
      <c r="I12" s="5"/>
      <c r="J12" s="5"/>
      <c r="K12" s="5"/>
      <c r="L12" s="5"/>
      <c r="M12" s="5"/>
      <c r="N12" s="48"/>
    </row>
    <row r="13" spans="1:14" s="4" customFormat="1" ht="15" customHeight="1" x14ac:dyDescent="0.3">
      <c r="A13" s="46"/>
      <c r="B13" s="462" t="s">
        <v>167</v>
      </c>
      <c r="C13" s="462"/>
      <c r="D13" s="462"/>
      <c r="E13" s="462"/>
      <c r="F13" s="462"/>
      <c r="G13" s="462"/>
      <c r="H13" s="462"/>
      <c r="I13" s="462"/>
      <c r="J13" s="462"/>
      <c r="K13" s="462"/>
      <c r="L13" s="462"/>
      <c r="M13" s="462"/>
      <c r="N13" s="48"/>
    </row>
    <row r="14" spans="1:14" s="4" customFormat="1" ht="8.25" customHeight="1" x14ac:dyDescent="0.3">
      <c r="A14" s="46"/>
      <c r="B14" s="5"/>
      <c r="C14" s="5"/>
      <c r="D14" s="5"/>
      <c r="E14" s="5"/>
      <c r="F14" s="5"/>
      <c r="G14" s="5"/>
      <c r="H14" s="5"/>
      <c r="I14" s="5"/>
      <c r="J14" s="5"/>
      <c r="K14" s="5"/>
      <c r="L14" s="5"/>
      <c r="M14" s="5"/>
      <c r="N14" s="48"/>
    </row>
    <row r="15" spans="1:14" s="4" customFormat="1" ht="15" customHeight="1" x14ac:dyDescent="0.3">
      <c r="A15" s="46"/>
      <c r="B15" s="462" t="s">
        <v>168</v>
      </c>
      <c r="C15" s="462"/>
      <c r="D15" s="462"/>
      <c r="E15" s="462"/>
      <c r="F15" s="462"/>
      <c r="G15" s="462"/>
      <c r="H15" s="462"/>
      <c r="I15" s="462"/>
      <c r="J15" s="462"/>
      <c r="K15" s="462"/>
      <c r="L15" s="462"/>
      <c r="M15" s="462"/>
      <c r="N15" s="48"/>
    </row>
    <row r="16" spans="1:14" s="4" customFormat="1" ht="15" customHeight="1" x14ac:dyDescent="0.3">
      <c r="A16" s="46"/>
      <c r="B16" s="462" t="s">
        <v>169</v>
      </c>
      <c r="C16" s="462"/>
      <c r="D16" s="462"/>
      <c r="E16" s="462"/>
      <c r="F16" s="462"/>
      <c r="G16" s="462"/>
      <c r="H16" s="462"/>
      <c r="I16" s="462"/>
      <c r="J16" s="462"/>
      <c r="K16" s="462"/>
      <c r="L16" s="462"/>
      <c r="M16" s="462"/>
      <c r="N16" s="48"/>
    </row>
    <row r="17" spans="1:14" s="4" customFormat="1" ht="15" customHeight="1" x14ac:dyDescent="0.3">
      <c r="A17" s="46"/>
      <c r="B17" s="462" t="s">
        <v>170</v>
      </c>
      <c r="C17" s="462"/>
      <c r="D17" s="462"/>
      <c r="E17" s="462"/>
      <c r="F17" s="462"/>
      <c r="G17" s="462"/>
      <c r="H17" s="462"/>
      <c r="I17" s="462"/>
      <c r="J17" s="462"/>
      <c r="K17" s="462"/>
      <c r="L17" s="462"/>
      <c r="M17" s="462"/>
      <c r="N17" s="48"/>
    </row>
    <row r="18" spans="1:14" s="4" customFormat="1" ht="15" customHeight="1" x14ac:dyDescent="0.3">
      <c r="A18" s="46"/>
      <c r="B18" s="462" t="s">
        <v>171</v>
      </c>
      <c r="C18" s="462"/>
      <c r="D18" s="462"/>
      <c r="E18" s="462"/>
      <c r="F18" s="462"/>
      <c r="G18" s="462"/>
      <c r="H18" s="462"/>
      <c r="I18" s="462"/>
      <c r="J18" s="462"/>
      <c r="K18" s="462"/>
      <c r="L18" s="462"/>
      <c r="M18" s="462"/>
      <c r="N18" s="48"/>
    </row>
    <row r="19" spans="1:14" s="4" customFormat="1" ht="8.25" customHeight="1" x14ac:dyDescent="0.3">
      <c r="A19" s="46"/>
      <c r="B19" s="5"/>
      <c r="C19" s="5"/>
      <c r="D19" s="5"/>
      <c r="E19" s="5"/>
      <c r="F19" s="5"/>
      <c r="G19" s="5"/>
      <c r="H19" s="5"/>
      <c r="I19" s="5"/>
      <c r="J19" s="5"/>
      <c r="K19" s="5"/>
      <c r="L19" s="5"/>
      <c r="M19" s="5"/>
      <c r="N19" s="48"/>
    </row>
    <row r="20" spans="1:14" s="4" customFormat="1" ht="15" customHeight="1" x14ac:dyDescent="0.3">
      <c r="A20" s="46"/>
      <c r="B20" s="462" t="s">
        <v>172</v>
      </c>
      <c r="C20" s="462"/>
      <c r="D20" s="462"/>
      <c r="E20" s="462"/>
      <c r="F20" s="462"/>
      <c r="G20" s="462"/>
      <c r="H20" s="462"/>
      <c r="I20" s="462"/>
      <c r="J20" s="462"/>
      <c r="K20" s="462"/>
      <c r="L20" s="462"/>
      <c r="M20" s="462"/>
      <c r="N20" s="48"/>
    </row>
    <row r="21" spans="1:14" s="4" customFormat="1" ht="8.25" customHeight="1" x14ac:dyDescent="0.3">
      <c r="A21" s="46"/>
      <c r="B21" s="5"/>
      <c r="C21" s="5"/>
      <c r="D21" s="5"/>
      <c r="E21" s="5"/>
      <c r="F21" s="5"/>
      <c r="G21" s="5"/>
      <c r="H21" s="5"/>
      <c r="I21" s="5"/>
      <c r="J21" s="5"/>
      <c r="K21" s="5"/>
      <c r="L21" s="5"/>
      <c r="M21" s="5"/>
      <c r="N21" s="48"/>
    </row>
    <row r="22" spans="1:14" s="4" customFormat="1" ht="40.799999999999997" x14ac:dyDescent="0.3">
      <c r="A22" s="46"/>
      <c r="B22" s="143"/>
      <c r="C22" s="461" t="s">
        <v>173</v>
      </c>
      <c r="D22" s="461"/>
      <c r="E22" s="461"/>
      <c r="F22" s="461"/>
      <c r="G22" s="461"/>
      <c r="H22" s="461"/>
      <c r="I22" s="461"/>
      <c r="J22" s="461"/>
      <c r="K22" s="461"/>
      <c r="L22" s="461"/>
      <c r="M22" s="461"/>
      <c r="N22" s="48"/>
    </row>
    <row r="23" spans="1:14" s="4" customFormat="1" ht="40.799999999999997" x14ac:dyDescent="0.3">
      <c r="A23" s="46"/>
      <c r="B23" s="143"/>
      <c r="C23" s="461" t="s">
        <v>174</v>
      </c>
      <c r="D23" s="461"/>
      <c r="E23" s="461"/>
      <c r="F23" s="461"/>
      <c r="G23" s="461"/>
      <c r="H23" s="461"/>
      <c r="I23" s="461"/>
      <c r="J23" s="461"/>
      <c r="K23" s="461"/>
      <c r="L23" s="461"/>
      <c r="M23" s="461"/>
      <c r="N23" s="49"/>
    </row>
    <row r="24" spans="1:14" s="4" customFormat="1" ht="40.799999999999997" x14ac:dyDescent="0.3">
      <c r="A24" s="46"/>
      <c r="B24" s="143"/>
      <c r="C24" s="461" t="s">
        <v>175</v>
      </c>
      <c r="D24" s="461"/>
      <c r="E24" s="461"/>
      <c r="F24" s="461"/>
      <c r="G24" s="461"/>
      <c r="H24" s="461"/>
      <c r="I24" s="461"/>
      <c r="J24" s="461"/>
      <c r="K24" s="461"/>
      <c r="L24" s="461"/>
      <c r="M24" s="461"/>
      <c r="N24" s="49"/>
    </row>
    <row r="25" spans="1:14" s="4" customFormat="1" ht="8.25" customHeight="1" x14ac:dyDescent="0.3">
      <c r="A25" s="46"/>
      <c r="B25" s="40"/>
      <c r="C25" s="9"/>
      <c r="D25" s="9"/>
      <c r="E25" s="9"/>
      <c r="F25" s="9"/>
      <c r="G25" s="9"/>
      <c r="H25" s="9"/>
      <c r="I25" s="9"/>
      <c r="J25" s="9"/>
      <c r="K25" s="9"/>
      <c r="L25" s="9"/>
      <c r="M25" s="9"/>
      <c r="N25" s="49"/>
    </row>
    <row r="26" spans="1:14" s="4" customFormat="1" ht="15" customHeight="1" x14ac:dyDescent="0.3">
      <c r="A26" s="46"/>
      <c r="B26" s="462" t="s">
        <v>176</v>
      </c>
      <c r="C26" s="462"/>
      <c r="D26" s="462"/>
      <c r="E26" s="462"/>
      <c r="F26" s="462"/>
      <c r="G26" s="462"/>
      <c r="H26" s="462"/>
      <c r="I26" s="462"/>
      <c r="J26" s="462"/>
      <c r="K26" s="462"/>
      <c r="L26" s="462"/>
      <c r="M26" s="462"/>
      <c r="N26" s="49"/>
    </row>
    <row r="27" spans="1:14" s="4" customFormat="1" ht="8.25" customHeight="1" x14ac:dyDescent="0.3">
      <c r="A27" s="46"/>
      <c r="B27" s="40"/>
      <c r="C27" s="9"/>
      <c r="D27" s="9"/>
      <c r="E27" s="9"/>
      <c r="F27" s="9"/>
      <c r="G27" s="9"/>
      <c r="H27" s="9"/>
      <c r="I27" s="9"/>
      <c r="J27" s="9"/>
      <c r="K27" s="9"/>
      <c r="L27" s="9"/>
      <c r="M27" s="9"/>
      <c r="N27" s="49"/>
    </row>
    <row r="28" spans="1:14" s="4" customFormat="1" ht="15" customHeight="1" x14ac:dyDescent="0.3">
      <c r="A28" s="46"/>
      <c r="B28" s="463"/>
      <c r="C28" s="463"/>
      <c r="D28" s="463"/>
      <c r="E28" s="463"/>
      <c r="F28" s="463"/>
      <c r="G28" s="463"/>
      <c r="H28" s="463"/>
      <c r="I28" s="463"/>
      <c r="J28" s="463"/>
      <c r="K28" s="463"/>
      <c r="L28" s="463"/>
      <c r="M28" s="463"/>
      <c r="N28" s="49"/>
    </row>
    <row r="29" spans="1:14" s="4" customFormat="1" ht="15" customHeight="1" x14ac:dyDescent="0.3">
      <c r="A29" s="46"/>
      <c r="B29" s="463"/>
      <c r="C29" s="463"/>
      <c r="D29" s="463"/>
      <c r="E29" s="463"/>
      <c r="F29" s="463"/>
      <c r="G29" s="463"/>
      <c r="H29" s="463"/>
      <c r="I29" s="463"/>
      <c r="J29" s="463"/>
      <c r="K29" s="463"/>
      <c r="L29" s="463"/>
      <c r="M29" s="463"/>
      <c r="N29" s="49"/>
    </row>
    <row r="30" spans="1:14" s="4" customFormat="1" ht="15" customHeight="1" x14ac:dyDescent="0.3">
      <c r="A30" s="46"/>
      <c r="B30" s="463"/>
      <c r="C30" s="463"/>
      <c r="D30" s="463"/>
      <c r="E30" s="463"/>
      <c r="F30" s="463"/>
      <c r="G30" s="463"/>
      <c r="H30" s="463"/>
      <c r="I30" s="463"/>
      <c r="J30" s="463"/>
      <c r="K30" s="463"/>
      <c r="L30" s="463"/>
      <c r="M30" s="463"/>
      <c r="N30" s="49"/>
    </row>
    <row r="31" spans="1:14" s="4" customFormat="1" ht="15" customHeight="1" x14ac:dyDescent="0.3">
      <c r="A31" s="46"/>
      <c r="B31" s="463"/>
      <c r="C31" s="463"/>
      <c r="D31" s="463"/>
      <c r="E31" s="463"/>
      <c r="F31" s="463"/>
      <c r="G31" s="463"/>
      <c r="H31" s="463"/>
      <c r="I31" s="463"/>
      <c r="J31" s="463"/>
      <c r="K31" s="463"/>
      <c r="L31" s="463"/>
      <c r="M31" s="463"/>
      <c r="N31" s="49"/>
    </row>
    <row r="32" spans="1:14" s="4" customFormat="1" ht="15" customHeight="1" x14ac:dyDescent="0.3">
      <c r="A32" s="46"/>
      <c r="B32" s="463"/>
      <c r="C32" s="463"/>
      <c r="D32" s="463"/>
      <c r="E32" s="463"/>
      <c r="F32" s="463"/>
      <c r="G32" s="463"/>
      <c r="H32" s="463"/>
      <c r="I32" s="463"/>
      <c r="J32" s="463"/>
      <c r="K32" s="463"/>
      <c r="L32" s="463"/>
      <c r="M32" s="463"/>
      <c r="N32" s="49"/>
    </row>
    <row r="33" spans="1:14" s="4" customFormat="1" ht="15" customHeight="1" x14ac:dyDescent="0.3">
      <c r="A33" s="46"/>
      <c r="B33" s="463"/>
      <c r="C33" s="463"/>
      <c r="D33" s="463"/>
      <c r="E33" s="463"/>
      <c r="F33" s="463"/>
      <c r="G33" s="463"/>
      <c r="H33" s="463"/>
      <c r="I33" s="463"/>
      <c r="J33" s="463"/>
      <c r="K33" s="463"/>
      <c r="L33" s="463"/>
      <c r="M33" s="463"/>
      <c r="N33" s="49"/>
    </row>
    <row r="34" spans="1:14" s="4" customFormat="1" ht="15" customHeight="1" x14ac:dyDescent="0.3">
      <c r="A34" s="46"/>
      <c r="B34" s="463"/>
      <c r="C34" s="463"/>
      <c r="D34" s="463"/>
      <c r="E34" s="463"/>
      <c r="F34" s="463"/>
      <c r="G34" s="463"/>
      <c r="H34" s="463"/>
      <c r="I34" s="463"/>
      <c r="J34" s="463"/>
      <c r="K34" s="463"/>
      <c r="L34" s="463"/>
      <c r="M34" s="463"/>
      <c r="N34" s="49"/>
    </row>
    <row r="35" spans="1:14" s="4" customFormat="1" ht="15" customHeight="1" x14ac:dyDescent="0.3">
      <c r="A35" s="46"/>
      <c r="B35" s="463"/>
      <c r="C35" s="463"/>
      <c r="D35" s="463"/>
      <c r="E35" s="463"/>
      <c r="F35" s="463"/>
      <c r="G35" s="463"/>
      <c r="H35" s="463"/>
      <c r="I35" s="463"/>
      <c r="J35" s="463"/>
      <c r="K35" s="463"/>
      <c r="L35" s="463"/>
      <c r="M35" s="463"/>
      <c r="N35" s="49"/>
    </row>
    <row r="36" spans="1:14" s="4" customFormat="1" ht="15" customHeight="1" x14ac:dyDescent="0.3">
      <c r="A36" s="46"/>
      <c r="B36" s="463"/>
      <c r="C36" s="463"/>
      <c r="D36" s="463"/>
      <c r="E36" s="463"/>
      <c r="F36" s="463"/>
      <c r="G36" s="463"/>
      <c r="H36" s="463"/>
      <c r="I36" s="463"/>
      <c r="J36" s="463"/>
      <c r="K36" s="463"/>
      <c r="L36" s="463"/>
      <c r="M36" s="463"/>
      <c r="N36" s="49"/>
    </row>
    <row r="37" spans="1:14" s="4" customFormat="1" ht="15" customHeight="1" x14ac:dyDescent="0.3">
      <c r="A37" s="46"/>
      <c r="B37" s="463"/>
      <c r="C37" s="463"/>
      <c r="D37" s="463"/>
      <c r="E37" s="463"/>
      <c r="F37" s="463"/>
      <c r="G37" s="463"/>
      <c r="H37" s="463"/>
      <c r="I37" s="463"/>
      <c r="J37" s="463"/>
      <c r="K37" s="463"/>
      <c r="L37" s="463"/>
      <c r="M37" s="463"/>
      <c r="N37" s="49"/>
    </row>
    <row r="38" spans="1:14" s="4" customFormat="1" ht="15" customHeight="1" x14ac:dyDescent="0.3">
      <c r="A38" s="46"/>
      <c r="B38" s="463"/>
      <c r="C38" s="463"/>
      <c r="D38" s="463"/>
      <c r="E38" s="463"/>
      <c r="F38" s="463"/>
      <c r="G38" s="463"/>
      <c r="H38" s="463"/>
      <c r="I38" s="463"/>
      <c r="J38" s="463"/>
      <c r="K38" s="463"/>
      <c r="L38" s="463"/>
      <c r="M38" s="463"/>
      <c r="N38" s="49"/>
    </row>
    <row r="39" spans="1:14" s="4" customFormat="1" ht="15" customHeight="1" x14ac:dyDescent="0.3">
      <c r="A39" s="46"/>
      <c r="B39" s="463"/>
      <c r="C39" s="463"/>
      <c r="D39" s="463"/>
      <c r="E39" s="463"/>
      <c r="F39" s="463"/>
      <c r="G39" s="463"/>
      <c r="H39" s="463"/>
      <c r="I39" s="463"/>
      <c r="J39" s="463"/>
      <c r="K39" s="463"/>
      <c r="L39" s="463"/>
      <c r="M39" s="463"/>
      <c r="N39" s="49"/>
    </row>
    <row r="40" spans="1:14" s="4" customFormat="1" ht="15" customHeight="1" x14ac:dyDescent="0.3">
      <c r="A40" s="46"/>
      <c r="B40" s="463"/>
      <c r="C40" s="463"/>
      <c r="D40" s="463"/>
      <c r="E40" s="463"/>
      <c r="F40" s="463"/>
      <c r="G40" s="463"/>
      <c r="H40" s="463"/>
      <c r="I40" s="463"/>
      <c r="J40" s="463"/>
      <c r="K40" s="463"/>
      <c r="L40" s="463"/>
      <c r="M40" s="463"/>
      <c r="N40" s="49"/>
    </row>
    <row r="41" spans="1:14" s="4" customFormat="1" ht="15" customHeight="1" x14ac:dyDescent="0.3">
      <c r="A41" s="46"/>
      <c r="B41" s="463"/>
      <c r="C41" s="463"/>
      <c r="D41" s="463"/>
      <c r="E41" s="463"/>
      <c r="F41" s="463"/>
      <c r="G41" s="463"/>
      <c r="H41" s="463"/>
      <c r="I41" s="463"/>
      <c r="J41" s="463"/>
      <c r="K41" s="463"/>
      <c r="L41" s="463"/>
      <c r="M41" s="463"/>
      <c r="N41" s="49"/>
    </row>
    <row r="42" spans="1:14" s="4" customFormat="1" ht="15" customHeight="1" x14ac:dyDescent="0.3">
      <c r="A42" s="46"/>
      <c r="B42" s="463"/>
      <c r="C42" s="463"/>
      <c r="D42" s="463"/>
      <c r="E42" s="463"/>
      <c r="F42" s="463"/>
      <c r="G42" s="463"/>
      <c r="H42" s="463"/>
      <c r="I42" s="463"/>
      <c r="J42" s="463"/>
      <c r="K42" s="463"/>
      <c r="L42" s="463"/>
      <c r="M42" s="463"/>
      <c r="N42" s="49"/>
    </row>
    <row r="43" spans="1:14" s="4" customFormat="1" ht="15" customHeight="1" x14ac:dyDescent="0.3">
      <c r="A43" s="46"/>
      <c r="B43" s="463"/>
      <c r="C43" s="463"/>
      <c r="D43" s="463"/>
      <c r="E43" s="463"/>
      <c r="F43" s="463"/>
      <c r="G43" s="463"/>
      <c r="H43" s="463"/>
      <c r="I43" s="463"/>
      <c r="J43" s="463"/>
      <c r="K43" s="463"/>
      <c r="L43" s="463"/>
      <c r="M43" s="463"/>
      <c r="N43" s="49"/>
    </row>
    <row r="44" spans="1:14" s="4" customFormat="1" ht="15" customHeight="1" x14ac:dyDescent="0.3">
      <c r="A44" s="46"/>
      <c r="B44" s="463"/>
      <c r="C44" s="463"/>
      <c r="D44" s="463"/>
      <c r="E44" s="463"/>
      <c r="F44" s="463"/>
      <c r="G44" s="463"/>
      <c r="H44" s="463"/>
      <c r="I44" s="463"/>
      <c r="J44" s="463"/>
      <c r="K44" s="463"/>
      <c r="L44" s="463"/>
      <c r="M44" s="463"/>
      <c r="N44" s="49"/>
    </row>
    <row r="45" spans="1:14" s="4" customFormat="1" ht="8.25" customHeight="1" x14ac:dyDescent="0.3">
      <c r="A45" s="46"/>
      <c r="B45" s="5"/>
      <c r="C45" s="295"/>
      <c r="D45" s="295"/>
      <c r="E45" s="295"/>
      <c r="F45" s="295"/>
      <c r="G45" s="295"/>
      <c r="H45" s="295"/>
      <c r="I45" s="295"/>
      <c r="J45" s="295"/>
      <c r="K45" s="295"/>
      <c r="L45" s="295"/>
      <c r="M45" s="295"/>
      <c r="N45" s="50"/>
    </row>
    <row r="46" spans="1:14" s="4" customFormat="1" ht="15" customHeight="1" x14ac:dyDescent="0.3">
      <c r="A46" s="46"/>
      <c r="B46" s="5"/>
      <c r="C46" s="464"/>
      <c r="D46" s="464"/>
      <c r="E46" s="464"/>
      <c r="F46" s="464"/>
      <c r="G46" s="464"/>
      <c r="H46" s="464"/>
      <c r="I46" s="295"/>
      <c r="J46" s="295"/>
      <c r="K46" s="466"/>
      <c r="L46" s="467"/>
      <c r="M46" s="467"/>
      <c r="N46" s="50"/>
    </row>
    <row r="47" spans="1:14" s="4" customFormat="1" ht="15" customHeight="1" x14ac:dyDescent="0.3">
      <c r="A47" s="46"/>
      <c r="B47" s="5"/>
      <c r="C47" s="464"/>
      <c r="D47" s="464"/>
      <c r="E47" s="464"/>
      <c r="F47" s="464"/>
      <c r="G47" s="464"/>
      <c r="H47" s="464"/>
      <c r="I47" s="295"/>
      <c r="J47" s="295"/>
      <c r="K47" s="467"/>
      <c r="L47" s="467"/>
      <c r="M47" s="467"/>
      <c r="N47" s="50"/>
    </row>
    <row r="48" spans="1:14" s="4" customFormat="1" ht="15" customHeight="1" x14ac:dyDescent="0.3">
      <c r="A48" s="46"/>
      <c r="B48" s="8" t="s">
        <v>177</v>
      </c>
      <c r="C48" s="465"/>
      <c r="D48" s="465"/>
      <c r="E48" s="465"/>
      <c r="F48" s="465"/>
      <c r="G48" s="465"/>
      <c r="H48" s="465"/>
      <c r="J48" s="8" t="s">
        <v>178</v>
      </c>
      <c r="K48" s="468"/>
      <c r="L48" s="468"/>
      <c r="M48" s="468"/>
      <c r="N48" s="51"/>
    </row>
    <row r="49" spans="1:14" s="4" customFormat="1" ht="8.25" customHeight="1" x14ac:dyDescent="0.3">
      <c r="A49" s="46"/>
      <c r="B49" s="5"/>
      <c r="C49" s="294"/>
      <c r="D49" s="294"/>
      <c r="E49" s="294"/>
      <c r="F49" s="294"/>
      <c r="G49" s="294"/>
      <c r="H49" s="294"/>
      <c r="I49" s="6"/>
      <c r="J49" s="5"/>
      <c r="K49" s="5"/>
      <c r="L49" s="5"/>
      <c r="M49" s="6"/>
      <c r="N49" s="51"/>
    </row>
    <row r="50" spans="1:14" s="4" customFormat="1" ht="15" customHeight="1" x14ac:dyDescent="0.3">
      <c r="A50" s="46"/>
      <c r="B50" s="5"/>
      <c r="C50" s="459"/>
      <c r="D50" s="459"/>
      <c r="E50" s="459"/>
      <c r="F50" s="459"/>
      <c r="G50" s="459"/>
      <c r="H50" s="459"/>
      <c r="I50" s="6"/>
      <c r="J50" s="5"/>
      <c r="K50" s="459"/>
      <c r="L50" s="459"/>
      <c r="M50" s="459"/>
      <c r="N50" s="51"/>
    </row>
    <row r="51" spans="1:14" s="4" customFormat="1" ht="15" customHeight="1" x14ac:dyDescent="0.3">
      <c r="A51" s="46"/>
      <c r="B51" s="5"/>
      <c r="C51" s="459"/>
      <c r="D51" s="459"/>
      <c r="E51" s="459"/>
      <c r="F51" s="459"/>
      <c r="G51" s="459"/>
      <c r="H51" s="459"/>
      <c r="I51" s="6"/>
      <c r="J51" s="5"/>
      <c r="K51" s="459"/>
      <c r="L51" s="459"/>
      <c r="M51" s="459"/>
      <c r="N51" s="51"/>
    </row>
    <row r="52" spans="1:14" s="4" customFormat="1" ht="15" customHeight="1" x14ac:dyDescent="0.3">
      <c r="A52" s="46"/>
      <c r="B52" s="8" t="s">
        <v>179</v>
      </c>
      <c r="C52" s="460"/>
      <c r="D52" s="460"/>
      <c r="E52" s="460"/>
      <c r="F52" s="460"/>
      <c r="G52" s="460"/>
      <c r="H52" s="460"/>
      <c r="I52" s="5"/>
      <c r="J52" s="8" t="s">
        <v>180</v>
      </c>
      <c r="K52" s="460"/>
      <c r="L52" s="460"/>
      <c r="M52" s="460"/>
      <c r="N52" s="48"/>
    </row>
    <row r="53" spans="1:14" s="4" customFormat="1" ht="8.25" customHeight="1" x14ac:dyDescent="0.3">
      <c r="A53" s="46"/>
      <c r="B53" s="5"/>
      <c r="C53" s="7"/>
      <c r="D53" s="7"/>
      <c r="E53" s="7"/>
      <c r="F53" s="7"/>
      <c r="G53" s="7"/>
      <c r="H53" s="7"/>
      <c r="I53" s="5"/>
      <c r="J53" s="5"/>
      <c r="K53" s="5"/>
      <c r="L53" s="5"/>
      <c r="M53" s="5"/>
      <c r="N53" s="48"/>
    </row>
    <row r="54" spans="1:14" s="4" customFormat="1" ht="15" customHeight="1" x14ac:dyDescent="0.3">
      <c r="A54" s="46"/>
      <c r="B54" s="5"/>
      <c r="C54" s="459"/>
      <c r="D54" s="459"/>
      <c r="E54" s="459"/>
      <c r="F54" s="459"/>
      <c r="G54" s="459"/>
      <c r="H54" s="459"/>
      <c r="I54" s="5"/>
      <c r="J54" s="5"/>
      <c r="K54" s="459"/>
      <c r="L54" s="459"/>
      <c r="M54" s="459"/>
      <c r="N54" s="48"/>
    </row>
    <row r="55" spans="1:14" s="4" customFormat="1" ht="15" customHeight="1" x14ac:dyDescent="0.3">
      <c r="A55" s="46"/>
      <c r="B55" s="5"/>
      <c r="C55" s="459"/>
      <c r="D55" s="459"/>
      <c r="E55" s="459"/>
      <c r="F55" s="459"/>
      <c r="G55" s="459"/>
      <c r="H55" s="459"/>
      <c r="I55" s="5"/>
      <c r="J55" s="5"/>
      <c r="K55" s="459"/>
      <c r="L55" s="459"/>
      <c r="M55" s="459"/>
      <c r="N55" s="48"/>
    </row>
    <row r="56" spans="1:14" s="4" customFormat="1" ht="15" customHeight="1" x14ac:dyDescent="0.3">
      <c r="A56" s="46"/>
      <c r="B56" s="8" t="s">
        <v>181</v>
      </c>
      <c r="C56" s="460"/>
      <c r="D56" s="460"/>
      <c r="E56" s="460"/>
      <c r="F56" s="460"/>
      <c r="G56" s="460"/>
      <c r="H56" s="460"/>
      <c r="I56" s="6"/>
      <c r="J56" s="8" t="s">
        <v>182</v>
      </c>
      <c r="K56" s="460"/>
      <c r="L56" s="460"/>
      <c r="M56" s="460"/>
      <c r="N56" s="51"/>
    </row>
    <row r="57" spans="1:14" ht="14.4" thickBot="1" x14ac:dyDescent="0.35">
      <c r="A57" s="52"/>
      <c r="B57" s="53"/>
      <c r="C57" s="53"/>
      <c r="D57" s="53"/>
      <c r="E57" s="53"/>
      <c r="F57" s="53"/>
      <c r="G57" s="53"/>
      <c r="H57" s="53"/>
      <c r="I57" s="53"/>
      <c r="J57" s="53"/>
      <c r="K57" s="53"/>
      <c r="L57" s="53"/>
      <c r="M57" s="53"/>
      <c r="N57" s="54"/>
    </row>
  </sheetData>
  <sheetProtection algorithmName="SHA-512" hashValue="lF2wunl1SNZm9L5VOAoRomGDxkjjvajgKQGF3ju2LjeNgvjZRdZSNFoQGDNmYp9y5RwDy39wVDXrLP6b0olIZQ==" saltValue="gVYJIyebeubjqUygG5Mc3Q==" spinCount="100000" sheet="1" objects="1" scenarios="1"/>
  <mergeCells count="21">
    <mergeCell ref="A2:K2"/>
    <mergeCell ref="C22:M22"/>
    <mergeCell ref="B5:M6"/>
    <mergeCell ref="B8:M9"/>
    <mergeCell ref="B11:M11"/>
    <mergeCell ref="B13:M13"/>
    <mergeCell ref="B15:M15"/>
    <mergeCell ref="B16:M16"/>
    <mergeCell ref="B17:M17"/>
    <mergeCell ref="B18:M18"/>
    <mergeCell ref="B20:M20"/>
    <mergeCell ref="C50:H52"/>
    <mergeCell ref="K50:M52"/>
    <mergeCell ref="C54:H56"/>
    <mergeCell ref="K54:M56"/>
    <mergeCell ref="C23:M23"/>
    <mergeCell ref="C24:M24"/>
    <mergeCell ref="B26:M26"/>
    <mergeCell ref="B28:M44"/>
    <mergeCell ref="C46:H48"/>
    <mergeCell ref="K46:M48"/>
  </mergeCells>
  <dataValidations count="2">
    <dataValidation type="list" allowBlank="1" showDropDown="1" showInputMessage="1" showErrorMessage="1" errorTitle="Error" error="Please input &quot;X&quot; only to indicate that the relevant documents have been received and uploaded to Sharepoint." promptTitle="IE report" prompt="Electronic completion of the IE report is optional. Whether or not this is completed, the hard copy MUST be physically signed by the IE prior to submission." sqref="B22:B24" xr:uid="{00000000-0002-0000-0800-000000000000}">
      <formula1>X</formula1>
    </dataValidation>
    <dataValidation allowBlank="1" showInputMessage="1" showErrorMessage="1" promptTitle="IE report" prompt="Electronic completion of the IE report is optional. Whether or not this is completed, the hard copy MUST be physically signed by the IE prior to submission." sqref="C50:H52 K54:M56 K50:M52 C54:H56 B28:M44" xr:uid="{00000000-0002-0000-0800-000001000000}"/>
  </dataValidations>
  <printOptions horizontalCentered="1"/>
  <pageMargins left="0.25" right="0.25" top="0.75" bottom="0.75" header="0.3" footer="0.3"/>
  <pageSetup paperSize="9" scale="62" orientation="portrait" verticalDpi="300" r:id="rId1"/>
  <headerFooter alignWithMargins="0"/>
  <extLst>
    <ext xmlns:x14="http://schemas.microsoft.com/office/spreadsheetml/2009/9/main" uri="{CCE6A557-97BC-4b89-ADB6-D9C93CAAB3DF}">
      <x14:dataValidations xmlns:xm="http://schemas.microsoft.com/office/excel/2006/main" count="1">
        <x14:dataValidation type="date" operator="greaterThan" allowBlank="1" showInputMessage="1" showErrorMessage="1" errorTitle="Invalid date" error="Please enter a valid date which is on or after the date of approval of the Branch Committee at Section 1." promptTitle="IE report" prompt="Electronic completion of the IE report is optional. Whether or not this is completed, the hard copy MUST be physically signed by the IE prior to submission." xr:uid="{00000000-0002-0000-0800-000002000000}">
          <x14:formula1>
            <xm:f>'Section 1'!K41-1</xm:f>
          </x14:formula1>
          <xm:sqref>K46:M48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59999389629810485"/>
  </sheetPr>
  <dimension ref="A1:G7"/>
  <sheetViews>
    <sheetView workbookViewId="0">
      <selection activeCell="B3" sqref="B3:F5"/>
    </sheetView>
  </sheetViews>
  <sheetFormatPr defaultRowHeight="14.4" x14ac:dyDescent="0.3"/>
  <cols>
    <col min="2" max="2" width="13.88671875" customWidth="1"/>
    <col min="3" max="3" width="10.44140625" bestFit="1" customWidth="1"/>
    <col min="4" max="4" width="10.44140625" customWidth="1"/>
    <col min="6" max="6" width="12.88671875" bestFit="1" customWidth="1"/>
    <col min="7" max="7" width="15.44140625" customWidth="1"/>
  </cols>
  <sheetData>
    <row r="1" spans="1:7" ht="15" thickBot="1" x14ac:dyDescent="0.35"/>
    <row r="2" spans="1:7" x14ac:dyDescent="0.3">
      <c r="A2" s="153" t="s">
        <v>183</v>
      </c>
      <c r="B2" s="154" t="s">
        <v>184</v>
      </c>
      <c r="C2" s="154" t="s">
        <v>185</v>
      </c>
      <c r="D2" s="154" t="s">
        <v>186</v>
      </c>
      <c r="E2" s="154" t="s">
        <v>187</v>
      </c>
      <c r="F2" s="155" t="s">
        <v>188</v>
      </c>
      <c r="G2" s="156" t="s">
        <v>189</v>
      </c>
    </row>
    <row r="3" spans="1:7" x14ac:dyDescent="0.3">
      <c r="A3" s="157" t="s">
        <v>190</v>
      </c>
      <c r="B3" s="262"/>
      <c r="C3" s="262"/>
      <c r="D3" s="262"/>
      <c r="E3" s="262"/>
      <c r="F3" s="263"/>
      <c r="G3" s="158">
        <f>SUM(B3:F3)</f>
        <v>0</v>
      </c>
    </row>
    <row r="4" spans="1:7" x14ac:dyDescent="0.3">
      <c r="A4" s="157" t="s">
        <v>191</v>
      </c>
      <c r="B4" s="262"/>
      <c r="C4" s="262"/>
      <c r="D4" s="262"/>
      <c r="E4" s="262"/>
      <c r="F4" s="263"/>
      <c r="G4" s="158">
        <f>SUM(B4:F4)</f>
        <v>0</v>
      </c>
    </row>
    <row r="5" spans="1:7" x14ac:dyDescent="0.3">
      <c r="A5" s="157" t="s">
        <v>192</v>
      </c>
      <c r="B5" s="262"/>
      <c r="C5" s="262"/>
      <c r="D5" s="262"/>
      <c r="E5" s="262"/>
      <c r="F5" s="263"/>
      <c r="G5" s="158">
        <f>SUM(B5:F5)</f>
        <v>0</v>
      </c>
    </row>
    <row r="6" spans="1:7" x14ac:dyDescent="0.3">
      <c r="A6" s="157" t="s">
        <v>193</v>
      </c>
      <c r="B6" s="262"/>
      <c r="C6" s="262"/>
      <c r="D6" s="262"/>
      <c r="E6" s="262"/>
      <c r="F6" s="263"/>
      <c r="G6" s="158">
        <f>SUM(B6:F6)</f>
        <v>0</v>
      </c>
    </row>
    <row r="7" spans="1:7" ht="15" thickBot="1" x14ac:dyDescent="0.35">
      <c r="A7" s="159"/>
      <c r="B7" s="160"/>
      <c r="C7" s="160">
        <f>SUM(C3:C6)</f>
        <v>0</v>
      </c>
      <c r="D7" s="160">
        <f>SUM(D3:D6)</f>
        <v>0</v>
      </c>
      <c r="E7" s="160">
        <f>SUM(E3:E6)</f>
        <v>0</v>
      </c>
      <c r="F7" s="160">
        <f>SUM(F3:F6)</f>
        <v>0</v>
      </c>
      <c r="G7" s="161"/>
    </row>
  </sheetData>
  <sheetProtection algorithmName="SHA-512" hashValue="KKxIAsRZ7Qe02XbHQodEvnXX3XruZDPkLgnwCUzF9SX0j95D04CsqKWpETKjYP4jttE+iMmvU7B2vWR9q01dKg==" saltValue="ATk20gYf+VaP4EdsnlQQcA==" spinCount="100000" sheet="1" objects="1" scenarios="1"/>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cfc301b-d207-4425-a31a-72321a1cdb12">
      <UserInfo>
        <DisplayName>Aminat Falade</DisplayName>
        <AccountId>110</AccountId>
        <AccountType/>
      </UserInfo>
    </SharedWithUsers>
    <TaxCatchAll xmlns="ccfc301b-d207-4425-a31a-72321a1cdb12" xsi:nil="true"/>
    <lcf76f155ced4ddcb4097134ff3c332f xmlns="22035091-221b-4fb4-ae92-3ec86492bd5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46CC8C79325334FB2A31AD3DBE75BD0" ma:contentTypeVersion="18" ma:contentTypeDescription="Create a new document." ma:contentTypeScope="" ma:versionID="d4f13541a4eeaeb839285451daf8fff2">
  <xsd:schema xmlns:xsd="http://www.w3.org/2001/XMLSchema" xmlns:xs="http://www.w3.org/2001/XMLSchema" xmlns:p="http://schemas.microsoft.com/office/2006/metadata/properties" xmlns:ns2="22035091-221b-4fb4-ae92-3ec86492bd5b" xmlns:ns3="ccfc301b-d207-4425-a31a-72321a1cdb12" targetNamespace="http://schemas.microsoft.com/office/2006/metadata/properties" ma:root="true" ma:fieldsID="29fe9c1f675f37cef9f41d69c24fe400" ns2:_="" ns3:_="">
    <xsd:import namespace="22035091-221b-4fb4-ae92-3ec86492bd5b"/>
    <xsd:import namespace="ccfc301b-d207-4425-a31a-72321a1cdb1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035091-221b-4fb4-ae92-3ec86492b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38458d9-2b08-4572-b98f-3c035c1d4d7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fc301b-d207-4425-a31a-72321a1cdb1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7d19e7a-793d-4f4b-92c6-9dbae7f21192}" ma:internalName="TaxCatchAll" ma:showField="CatchAllData" ma:web="ccfc301b-d207-4425-a31a-72321a1cdb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F33BF2-3BA2-421D-AFB3-AB409C416ADD}">
  <ds:schemaRefs>
    <ds:schemaRef ds:uri="http://purl.org/dc/elements/1.1/"/>
    <ds:schemaRef ds:uri="http://schemas.microsoft.com/office/2006/documentManagement/types"/>
    <ds:schemaRef ds:uri="http://purl.org/dc/terms/"/>
    <ds:schemaRef ds:uri="ccfc301b-d207-4425-a31a-72321a1cdb12"/>
    <ds:schemaRef ds:uri="http://www.w3.org/XML/1998/namespace"/>
    <ds:schemaRef ds:uri="http://schemas.openxmlformats.org/package/2006/metadata/core-properties"/>
    <ds:schemaRef ds:uri="http://purl.org/dc/dcmitype/"/>
    <ds:schemaRef ds:uri="http://schemas.microsoft.com/office/infopath/2007/PartnerControls"/>
    <ds:schemaRef ds:uri="22035091-221b-4fb4-ae92-3ec86492bd5b"/>
    <ds:schemaRef ds:uri="http://schemas.microsoft.com/office/2006/metadata/properties"/>
  </ds:schemaRefs>
</ds:datastoreItem>
</file>

<file path=customXml/itemProps2.xml><?xml version="1.0" encoding="utf-8"?>
<ds:datastoreItem xmlns:ds="http://schemas.openxmlformats.org/officeDocument/2006/customXml" ds:itemID="{F9878658-4DF4-47A9-85C1-AB158FE496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035091-221b-4fb4-ae92-3ec86492bd5b"/>
    <ds:schemaRef ds:uri="ccfc301b-d207-4425-a31a-72321a1cdb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6F95E9-D7EC-4128-8D7C-34303D4F60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17</vt:i4>
      </vt:variant>
    </vt:vector>
  </HeadingPairs>
  <TitlesOfParts>
    <vt:vector size="42" baseType="lpstr">
      <vt:lpstr>Section 1</vt:lpstr>
      <vt:lpstr>Section 2</vt:lpstr>
      <vt:lpstr>Section 3</vt:lpstr>
      <vt:lpstr>Section 4</vt:lpstr>
      <vt:lpstr>Section 5</vt:lpstr>
      <vt:lpstr>Section 6</vt:lpstr>
      <vt:lpstr>Section 7</vt:lpstr>
      <vt:lpstr>Section 8</vt:lpstr>
      <vt:lpstr>BFI Calculation</vt:lpstr>
      <vt:lpstr>Warnings</vt:lpstr>
      <vt:lpstr>Appendix I (1)</vt:lpstr>
      <vt:lpstr>Appendix I (2)</vt:lpstr>
      <vt:lpstr>Appendix I (3)</vt:lpstr>
      <vt:lpstr>Appendix I (4)</vt:lpstr>
      <vt:lpstr>Processing</vt:lpstr>
      <vt:lpstr>Oanda</vt:lpstr>
      <vt:lpstr>Other Data</vt:lpstr>
      <vt:lpstr>ISSUES</vt:lpstr>
      <vt:lpstr>Parameters</vt:lpstr>
      <vt:lpstr>Journal</vt:lpstr>
      <vt:lpstr>Validation Checks</vt:lpstr>
      <vt:lpstr>Data Validation</vt:lpstr>
      <vt:lpstr>Branch Database</vt:lpstr>
      <vt:lpstr>MEO List</vt:lpstr>
      <vt:lpstr>BPT List</vt:lpstr>
      <vt:lpstr>ALL</vt:lpstr>
      <vt:lpstr>ALLACC</vt:lpstr>
      <vt:lpstr>BRANCHES</vt:lpstr>
      <vt:lpstr>CURRENCY</vt:lpstr>
      <vt:lpstr>EXP</vt:lpstr>
      <vt:lpstr>EXPACC</vt:lpstr>
      <vt:lpstr>EXPEXT</vt:lpstr>
      <vt:lpstr>EXPINT</vt:lpstr>
      <vt:lpstr>INCACC</vt:lpstr>
      <vt:lpstr>INCEXT</vt:lpstr>
      <vt:lpstr>INCOME</vt:lpstr>
      <vt:lpstr>Journal!Print_Area</vt:lpstr>
      <vt:lpstr>Processing!Print_Area</vt:lpstr>
      <vt:lpstr>'Section 1'!Print_Area</vt:lpstr>
      <vt:lpstr>'Section 8'!Print_Area</vt:lpstr>
      <vt:lpstr>'Validation Checks'!Print_Area</vt:lpstr>
      <vt:lpstr>X</vt:lpstr>
    </vt:vector>
  </TitlesOfParts>
  <Manager/>
  <Company>RBL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JEtherington</dc:creator>
  <cp:keywords/>
  <dc:description/>
  <cp:lastModifiedBy>Joseph Skinner</cp:lastModifiedBy>
  <cp:revision/>
  <cp:lastPrinted>2026-04-21T09:04:24Z</cp:lastPrinted>
  <dcterms:created xsi:type="dcterms:W3CDTF">2018-04-19T14:23:00Z</dcterms:created>
  <dcterms:modified xsi:type="dcterms:W3CDTF">2026-06-26T15:47:39Z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0x010100A46CC8C79325334FB2A31AD3DBE75BD0</vt:lpwstr>
  </property>
  <property fmtid="{D5CDD505-2E9C-101B-9397-08002B2CF9AE}" pid="3" name="MediaServiceImageTags">
    <vt:lpwstr/>
  </property>
</Properties>
</file>